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carr\OneDrive\Desktop\Calculators\"/>
    </mc:Choice>
  </mc:AlternateContent>
  <xr:revisionPtr revIDLastSave="0" documentId="13_ncr:1_{DB1E3757-7450-43F1-86FC-B4ACF46488C0}" xr6:coauthVersionLast="47" xr6:coauthVersionMax="47" xr10:uidLastSave="{00000000-0000-0000-0000-000000000000}"/>
  <bookViews>
    <workbookView xWindow="-110" yWindow="-110" windowWidth="38620" windowHeight="21100" xr2:uid="{042E6011-EE25-1E43-B11D-046CAED0E9A2}"/>
  </bookViews>
  <sheets>
    <sheet name="Home owner vs Renter analysis" sheetId="1" r:id="rId1"/>
    <sheet name="Mortgage workings (do not use)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1" l="1"/>
  <c r="AI6" i="1"/>
  <c r="AJ6" i="1"/>
  <c r="AK6" i="1"/>
  <c r="AL6" i="1"/>
  <c r="AM6" i="1"/>
  <c r="AN6" i="1"/>
  <c r="AO6" i="1"/>
  <c r="AP6" i="1"/>
  <c r="AQ6" i="1"/>
  <c r="AJ7" i="1"/>
  <c r="AK7" i="1"/>
  <c r="AL7" i="1"/>
  <c r="AM7" i="1"/>
  <c r="AN7" i="1"/>
  <c r="AO7" i="1"/>
  <c r="AP7" i="1"/>
  <c r="AQ7" i="1"/>
  <c r="AH13" i="1"/>
  <c r="AI13" i="1"/>
  <c r="AJ13" i="1"/>
  <c r="AK13" i="1"/>
  <c r="AL13" i="1"/>
  <c r="AM13" i="1"/>
  <c r="AN13" i="1"/>
  <c r="AO13" i="1"/>
  <c r="AP13" i="1"/>
  <c r="AQ13" i="1"/>
  <c r="E374" i="1" l="1"/>
  <c r="F374" i="1" s="1"/>
  <c r="G374" i="1" s="1"/>
  <c r="H374" i="1" s="1"/>
  <c r="I374" i="1" s="1"/>
  <c r="J374" i="1" s="1"/>
  <c r="K374" i="1" s="1"/>
  <c r="L374" i="1" s="1"/>
  <c r="M374" i="1" s="1"/>
  <c r="N374" i="1" s="1"/>
  <c r="O374" i="1" s="1"/>
  <c r="P374" i="1" s="1"/>
  <c r="Q374" i="1" s="1"/>
  <c r="R374" i="1" s="1"/>
  <c r="S374" i="1" s="1"/>
  <c r="T374" i="1" s="1"/>
  <c r="U374" i="1" s="1"/>
  <c r="V374" i="1" s="1"/>
  <c r="W374" i="1" s="1"/>
  <c r="X374" i="1" s="1"/>
  <c r="Y374" i="1" s="1"/>
  <c r="Z374" i="1" s="1"/>
  <c r="AA374" i="1" s="1"/>
  <c r="AB374" i="1" s="1"/>
  <c r="AC374" i="1" s="1"/>
  <c r="AD374" i="1" s="1"/>
  <c r="AE374" i="1" s="1"/>
  <c r="AF374" i="1" s="1"/>
  <c r="AG374" i="1" s="1"/>
  <c r="AH374" i="1" s="1"/>
  <c r="AI374" i="1" s="1"/>
  <c r="AJ374" i="1" s="1"/>
  <c r="AK374" i="1" s="1"/>
  <c r="AL374" i="1" s="1"/>
  <c r="AM374" i="1" s="1"/>
  <c r="AN374" i="1" s="1"/>
  <c r="AO374" i="1" s="1"/>
  <c r="AP374" i="1" s="1"/>
  <c r="AQ374" i="1" s="1"/>
  <c r="D22" i="1" l="1"/>
  <c r="E22" i="1" s="1"/>
  <c r="F22" i="1" s="1"/>
  <c r="G22" i="1" s="1"/>
  <c r="H22" i="1" s="1"/>
  <c r="I22" i="1" s="1"/>
  <c r="J22" i="1" s="1"/>
  <c r="K22" i="1" s="1"/>
  <c r="L22" i="1" s="1"/>
  <c r="M22" i="1" s="1"/>
  <c r="N22" i="1" s="1"/>
  <c r="O22" i="1" s="1"/>
  <c r="P22" i="1" s="1"/>
  <c r="Q22" i="1" s="1"/>
  <c r="R22" i="1" s="1"/>
  <c r="S22" i="1" s="1"/>
  <c r="T22" i="1" s="1"/>
  <c r="U22" i="1" s="1"/>
  <c r="V22" i="1" s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AG22" i="1" s="1"/>
  <c r="AH22" i="1" s="1"/>
  <c r="AI22" i="1" s="1"/>
  <c r="AJ22" i="1" s="1"/>
  <c r="AK22" i="1" s="1"/>
  <c r="AL22" i="1" s="1"/>
  <c r="AM22" i="1" s="1"/>
  <c r="AN22" i="1" s="1"/>
  <c r="AO22" i="1" s="1"/>
  <c r="AP22" i="1" s="1"/>
  <c r="AQ22" i="1" s="1"/>
  <c r="D8" i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W8" i="1" s="1"/>
  <c r="X8" i="1" s="1"/>
  <c r="Y8" i="1" s="1"/>
  <c r="Z8" i="1" s="1"/>
  <c r="AA8" i="1" s="1"/>
  <c r="AB8" i="1" s="1"/>
  <c r="AC8" i="1" s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N8" i="1" s="1"/>
  <c r="AO8" i="1" s="1"/>
  <c r="AP8" i="1" s="1"/>
  <c r="AQ8" i="1" s="1"/>
  <c r="D9" i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AG9" i="1" s="1"/>
  <c r="AH9" i="1" s="1"/>
  <c r="AI9" i="1" s="1"/>
  <c r="AJ9" i="1" s="1"/>
  <c r="AK9" i="1" s="1"/>
  <c r="AL9" i="1" s="1"/>
  <c r="AM9" i="1" s="1"/>
  <c r="AN9" i="1" s="1"/>
  <c r="AO9" i="1" s="1"/>
  <c r="AP9" i="1" s="1"/>
  <c r="AQ9" i="1" s="1"/>
  <c r="D10" i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AB10" i="1" s="1"/>
  <c r="AC10" i="1" s="1"/>
  <c r="AD10" i="1" s="1"/>
  <c r="AE10" i="1" s="1"/>
  <c r="AF10" i="1" s="1"/>
  <c r="AG10" i="1" s="1"/>
  <c r="AH10" i="1" s="1"/>
  <c r="AI10" i="1" s="1"/>
  <c r="AJ10" i="1" s="1"/>
  <c r="AK10" i="1" s="1"/>
  <c r="AL10" i="1" s="1"/>
  <c r="AM10" i="1" s="1"/>
  <c r="AN10" i="1" s="1"/>
  <c r="AO10" i="1" s="1"/>
  <c r="AP10" i="1" s="1"/>
  <c r="AQ10" i="1" s="1"/>
  <c r="D5" i="2" l="1"/>
  <c r="D6" i="2" s="1"/>
  <c r="D3" i="2"/>
  <c r="D4" i="2" s="1"/>
  <c r="A16" i="2"/>
  <c r="A17" i="2" l="1"/>
  <c r="A18" i="2" l="1"/>
  <c r="A19" i="2" l="1"/>
  <c r="A20" i="2" l="1"/>
  <c r="A21" i="2" l="1"/>
  <c r="A22" i="2" l="1"/>
  <c r="A23" i="2" l="1"/>
  <c r="A24" i="2" l="1"/>
  <c r="A25" i="2" l="1"/>
  <c r="A26" i="2" l="1"/>
  <c r="A27" i="2" l="1"/>
  <c r="A28" i="2" l="1"/>
  <c r="A29" i="2" l="1"/>
  <c r="A30" i="2" l="1"/>
  <c r="A31" i="2" l="1"/>
  <c r="A32" i="2" l="1"/>
  <c r="A33" i="2" l="1"/>
  <c r="A34" i="2" l="1"/>
  <c r="A35" i="2" l="1"/>
  <c r="A36" i="2" l="1"/>
  <c r="A37" i="2" l="1"/>
  <c r="A38" i="2" l="1"/>
  <c r="A39" i="2" l="1"/>
  <c r="A40" i="2" l="1"/>
  <c r="A41" i="2" l="1"/>
  <c r="A42" i="2" l="1"/>
  <c r="AH12" i="1" l="1"/>
  <c r="AH11" i="1"/>
  <c r="AH23" i="1" s="1"/>
  <c r="A43" i="2"/>
  <c r="AI12" i="1" l="1"/>
  <c r="AI11" i="1"/>
  <c r="AI23" i="1" s="1"/>
  <c r="A44" i="2"/>
  <c r="AJ12" i="1" l="1"/>
  <c r="AJ11" i="1"/>
  <c r="AJ23" i="1" s="1"/>
  <c r="A45" i="2"/>
  <c r="AK12" i="1" l="1"/>
  <c r="AK11" i="1"/>
  <c r="AK23" i="1" s="1"/>
  <c r="A46" i="2"/>
  <c r="AL11" i="1" l="1"/>
  <c r="AL23" i="1" s="1"/>
  <c r="AL12" i="1"/>
  <c r="A47" i="2"/>
  <c r="AM12" i="1" l="1"/>
  <c r="AM11" i="1"/>
  <c r="AM23" i="1" s="1"/>
  <c r="A48" i="2"/>
  <c r="AN12" i="1" l="1"/>
  <c r="AN11" i="1"/>
  <c r="AN23" i="1" s="1"/>
  <c r="A49" i="2"/>
  <c r="AO12" i="1" l="1"/>
  <c r="AO11" i="1"/>
  <c r="AO23" i="1" s="1"/>
  <c r="A50" i="2"/>
  <c r="AP12" i="1" l="1"/>
  <c r="AP11" i="1"/>
  <c r="AP23" i="1" s="1"/>
  <c r="A51" i="2"/>
  <c r="AQ12" i="1" l="1"/>
  <c r="AQ11" i="1"/>
  <c r="AQ23" i="1" s="1"/>
  <c r="A52" i="2"/>
  <c r="A53" i="2" l="1"/>
  <c r="A54" i="2" l="1"/>
  <c r="A55" i="2" l="1"/>
  <c r="A56" i="2" l="1"/>
  <c r="A57" i="2" l="1"/>
  <c r="A58" i="2" l="1"/>
  <c r="A59" i="2" l="1"/>
  <c r="A60" i="2" l="1"/>
  <c r="A61" i="2" l="1"/>
  <c r="A62" i="2" l="1"/>
  <c r="A63" i="2" l="1"/>
  <c r="A64" i="2" l="1"/>
  <c r="A65" i="2" l="1"/>
  <c r="A66" i="2" l="1"/>
  <c r="A67" i="2" l="1"/>
  <c r="A68" i="2" l="1"/>
  <c r="A69" i="2" l="1"/>
  <c r="A70" i="2" l="1"/>
  <c r="A71" i="2" l="1"/>
  <c r="A72" i="2" l="1"/>
  <c r="A73" i="2" l="1"/>
  <c r="A74" i="2" l="1"/>
  <c r="A75" i="2" l="1"/>
  <c r="A76" i="2" l="1"/>
  <c r="A77" i="2" l="1"/>
  <c r="A78" i="2" l="1"/>
  <c r="A79" i="2" l="1"/>
  <c r="A80" i="2" l="1"/>
  <c r="A81" i="2" l="1"/>
  <c r="A82" i="2" l="1"/>
  <c r="A83" i="2" l="1"/>
  <c r="A84" i="2" l="1"/>
  <c r="A85" i="2" l="1"/>
  <c r="A86" i="2" l="1"/>
  <c r="A87" i="2" l="1"/>
  <c r="A88" i="2" l="1"/>
  <c r="A89" i="2" l="1"/>
  <c r="A90" i="2" l="1"/>
  <c r="A91" i="2" l="1"/>
  <c r="A92" i="2" l="1"/>
  <c r="A93" i="2" l="1"/>
  <c r="A94" i="2" l="1"/>
  <c r="A95" i="2" l="1"/>
  <c r="A96" i="2" l="1"/>
  <c r="A97" i="2" l="1"/>
  <c r="A98" i="2" l="1"/>
  <c r="A99" i="2" l="1"/>
  <c r="A100" i="2" l="1"/>
  <c r="A101" i="2" l="1"/>
  <c r="A102" i="2" l="1"/>
  <c r="A103" i="2" l="1"/>
  <c r="A104" i="2" l="1"/>
  <c r="A105" i="2" l="1"/>
  <c r="A106" i="2" l="1"/>
  <c r="A107" i="2" l="1"/>
  <c r="A108" i="2" l="1"/>
  <c r="A109" i="2" l="1"/>
  <c r="A110" i="2" l="1"/>
  <c r="A111" i="2" l="1"/>
  <c r="A112" i="2" l="1"/>
  <c r="A113" i="2" l="1"/>
  <c r="A114" i="2" l="1"/>
  <c r="A115" i="2" l="1"/>
  <c r="A116" i="2" l="1"/>
  <c r="A117" i="2" l="1"/>
  <c r="A118" i="2" l="1"/>
  <c r="A119" i="2" l="1"/>
  <c r="A120" i="2" l="1"/>
  <c r="A121" i="2" l="1"/>
  <c r="A122" i="2" l="1"/>
  <c r="A123" i="2" l="1"/>
  <c r="A124" i="2" l="1"/>
  <c r="A125" i="2" l="1"/>
  <c r="A126" i="2" l="1"/>
  <c r="A127" i="2" l="1"/>
  <c r="A128" i="2" l="1"/>
  <c r="A129" i="2" l="1"/>
  <c r="A130" i="2" l="1"/>
  <c r="A131" i="2" l="1"/>
  <c r="A132" i="2" l="1"/>
  <c r="A133" i="2" l="1"/>
  <c r="A134" i="2" l="1"/>
  <c r="A135" i="2" l="1"/>
  <c r="A136" i="2" l="1"/>
  <c r="A137" i="2" l="1"/>
  <c r="A138" i="2" l="1"/>
  <c r="A139" i="2" l="1"/>
  <c r="A140" i="2" l="1"/>
  <c r="A141" i="2" l="1"/>
  <c r="A142" i="2" l="1"/>
  <c r="A143" i="2" l="1"/>
  <c r="A144" i="2" l="1"/>
  <c r="A145" i="2" l="1"/>
  <c r="A146" i="2" l="1"/>
  <c r="A147" i="2" l="1"/>
  <c r="A148" i="2" l="1"/>
  <c r="A149" i="2" l="1"/>
  <c r="A150" i="2" l="1"/>
  <c r="A151" i="2" l="1"/>
  <c r="A152" i="2" l="1"/>
  <c r="A153" i="2" l="1"/>
  <c r="A154" i="2" l="1"/>
  <c r="A155" i="2" l="1"/>
  <c r="A156" i="2" l="1"/>
  <c r="A157" i="2" l="1"/>
  <c r="A158" i="2" l="1"/>
  <c r="A159" i="2" l="1"/>
  <c r="A160" i="2" l="1"/>
  <c r="A161" i="2" l="1"/>
  <c r="A162" i="2" l="1"/>
  <c r="A163" i="2" l="1"/>
  <c r="A164" i="2" l="1"/>
  <c r="A165" i="2" l="1"/>
  <c r="A166" i="2" l="1"/>
  <c r="A167" i="2" l="1"/>
  <c r="A168" i="2" l="1"/>
  <c r="A169" i="2" l="1"/>
  <c r="A170" i="2" l="1"/>
  <c r="A171" i="2" l="1"/>
  <c r="A172" i="2" l="1"/>
  <c r="A173" i="2" l="1"/>
  <c r="A174" i="2" l="1"/>
  <c r="A175" i="2" l="1"/>
  <c r="A176" i="2" l="1"/>
  <c r="A177" i="2" l="1"/>
  <c r="A178" i="2" l="1"/>
  <c r="A179" i="2" l="1"/>
  <c r="A180" i="2" l="1"/>
  <c r="A181" i="2" l="1"/>
  <c r="A182" i="2" l="1"/>
  <c r="A183" i="2" l="1"/>
  <c r="A184" i="2" l="1"/>
  <c r="A185" i="2" l="1"/>
  <c r="A186" i="2" l="1"/>
  <c r="A187" i="2" l="1"/>
  <c r="A188" i="2" l="1"/>
  <c r="A189" i="2" l="1"/>
  <c r="A190" i="2" l="1"/>
  <c r="A191" i="2" l="1"/>
  <c r="A192" i="2" l="1"/>
  <c r="A193" i="2" l="1"/>
  <c r="A194" i="2" l="1"/>
  <c r="A195" i="2" l="1"/>
  <c r="A196" i="2" l="1"/>
  <c r="A197" i="2" l="1"/>
  <c r="A198" i="2" l="1"/>
  <c r="A199" i="2" l="1"/>
  <c r="A200" i="2" l="1"/>
  <c r="A201" i="2" l="1"/>
  <c r="A202" i="2" l="1"/>
  <c r="A203" i="2" l="1"/>
  <c r="A204" i="2" l="1"/>
  <c r="A205" i="2" l="1"/>
  <c r="A206" i="2" l="1"/>
  <c r="A207" i="2" l="1"/>
  <c r="A208" i="2" l="1"/>
  <c r="A209" i="2" l="1"/>
  <c r="A210" i="2" l="1"/>
  <c r="A211" i="2" l="1"/>
  <c r="A212" i="2" l="1"/>
  <c r="A213" i="2" l="1"/>
  <c r="A214" i="2" l="1"/>
  <c r="A215" i="2" l="1"/>
  <c r="A216" i="2" l="1"/>
  <c r="A217" i="2" l="1"/>
  <c r="A218" i="2" l="1"/>
  <c r="A219" i="2" l="1"/>
  <c r="A220" i="2" l="1"/>
  <c r="A221" i="2" l="1"/>
  <c r="A222" i="2" l="1"/>
  <c r="A223" i="2" l="1"/>
  <c r="A224" i="2" l="1"/>
  <c r="A225" i="2" l="1"/>
  <c r="A226" i="2" l="1"/>
  <c r="A227" i="2" l="1"/>
  <c r="A228" i="2" l="1"/>
  <c r="A229" i="2" l="1"/>
  <c r="A230" i="2" l="1"/>
  <c r="A231" i="2" l="1"/>
  <c r="A232" i="2" l="1"/>
  <c r="A233" i="2" l="1"/>
  <c r="A234" i="2" l="1"/>
  <c r="A235" i="2" l="1"/>
  <c r="A236" i="2" l="1"/>
  <c r="A237" i="2" l="1"/>
  <c r="A238" i="2" l="1"/>
  <c r="A239" i="2" l="1"/>
  <c r="A240" i="2" l="1"/>
  <c r="A241" i="2" l="1"/>
  <c r="A242" i="2" l="1"/>
  <c r="A243" i="2" l="1"/>
  <c r="A244" i="2" l="1"/>
  <c r="A245" i="2" l="1"/>
  <c r="A246" i="2" l="1"/>
  <c r="A247" i="2" l="1"/>
  <c r="A248" i="2" l="1"/>
  <c r="A249" i="2" l="1"/>
  <c r="A250" i="2" l="1"/>
  <c r="A251" i="2" l="1"/>
  <c r="A252" i="2" l="1"/>
  <c r="A253" i="2" l="1"/>
  <c r="A254" i="2" l="1"/>
  <c r="A255" i="2" l="1"/>
  <c r="A256" i="2" l="1"/>
  <c r="A257" i="2" l="1"/>
  <c r="A258" i="2" l="1"/>
  <c r="A259" i="2" l="1"/>
  <c r="A260" i="2" l="1"/>
  <c r="A261" i="2" l="1"/>
  <c r="A262" i="2" l="1"/>
  <c r="A263" i="2" l="1"/>
  <c r="A264" i="2" l="1"/>
  <c r="A265" i="2" l="1"/>
  <c r="A266" i="2" l="1"/>
  <c r="A267" i="2" l="1"/>
  <c r="A268" i="2" l="1"/>
  <c r="A269" i="2" l="1"/>
  <c r="A270" i="2" l="1"/>
  <c r="A271" i="2" l="1"/>
  <c r="A272" i="2" l="1"/>
  <c r="A273" i="2" l="1"/>
  <c r="A274" i="2" l="1"/>
  <c r="A275" i="2" l="1"/>
  <c r="A276" i="2" l="1"/>
  <c r="A277" i="2" l="1"/>
  <c r="A278" i="2" l="1"/>
  <c r="A279" i="2" l="1"/>
  <c r="A280" i="2" l="1"/>
  <c r="A281" i="2" l="1"/>
  <c r="A282" i="2" l="1"/>
  <c r="A283" i="2" l="1"/>
  <c r="A284" i="2" l="1"/>
  <c r="A285" i="2" l="1"/>
  <c r="A286" i="2" l="1"/>
  <c r="A287" i="2" l="1"/>
  <c r="A288" i="2" l="1"/>
  <c r="A289" i="2" l="1"/>
  <c r="A290" i="2" l="1"/>
  <c r="A291" i="2" l="1"/>
  <c r="A292" i="2" l="1"/>
  <c r="A293" i="2" l="1"/>
  <c r="A294" i="2" l="1"/>
  <c r="A295" i="2" l="1"/>
  <c r="A296" i="2" l="1"/>
  <c r="A297" i="2" l="1"/>
  <c r="A298" i="2" l="1"/>
  <c r="A299" i="2" l="1"/>
  <c r="A300" i="2" l="1"/>
  <c r="A301" i="2" l="1"/>
  <c r="A302" i="2" l="1"/>
  <c r="A303" i="2" l="1"/>
  <c r="A304" i="2" l="1"/>
  <c r="A305" i="2" l="1"/>
  <c r="A306" i="2" l="1"/>
  <c r="A307" i="2" l="1"/>
  <c r="A308" i="2" l="1"/>
  <c r="A309" i="2" l="1"/>
  <c r="A310" i="2" l="1"/>
  <c r="A311" i="2" l="1"/>
  <c r="A312" i="2" l="1"/>
  <c r="A313" i="2" l="1"/>
  <c r="A314" i="2" l="1"/>
  <c r="A315" i="2" l="1"/>
  <c r="A316" i="2" l="1"/>
  <c r="A317" i="2" l="1"/>
  <c r="A318" i="2" l="1"/>
  <c r="A319" i="2" l="1"/>
  <c r="A320" i="2" l="1"/>
  <c r="A321" i="2" l="1"/>
  <c r="A322" i="2" l="1"/>
  <c r="A323" i="2" l="1"/>
  <c r="A324" i="2" l="1"/>
  <c r="A325" i="2" l="1"/>
  <c r="A326" i="2" l="1"/>
  <c r="A327" i="2" l="1"/>
  <c r="A328" i="2" l="1"/>
  <c r="A329" i="2" l="1"/>
  <c r="A330" i="2" l="1"/>
  <c r="A331" i="2" l="1"/>
  <c r="A332" i="2" l="1"/>
  <c r="A333" i="2" l="1"/>
  <c r="A334" i="2" l="1"/>
  <c r="A335" i="2" l="1"/>
  <c r="A336" i="2" l="1"/>
  <c r="A337" i="2" l="1"/>
  <c r="A338" i="2" l="1"/>
  <c r="A339" i="2" l="1"/>
  <c r="A340" i="2" l="1"/>
  <c r="A341" i="2" l="1"/>
  <c r="A342" i="2" l="1"/>
  <c r="A343" i="2" l="1"/>
  <c r="A344" i="2" l="1"/>
  <c r="A345" i="2" l="1"/>
  <c r="A346" i="2" l="1"/>
  <c r="A347" i="2" l="1"/>
  <c r="A348" i="2" l="1"/>
  <c r="A349" i="2" l="1"/>
  <c r="A350" i="2" l="1"/>
  <c r="A351" i="2" l="1"/>
  <c r="A352" i="2" l="1"/>
  <c r="A353" i="2" l="1"/>
  <c r="A354" i="2" l="1"/>
  <c r="A355" i="2" l="1"/>
  <c r="A356" i="2" l="1"/>
  <c r="A357" i="2" l="1"/>
  <c r="A358" i="2" l="1"/>
  <c r="A359" i="2" l="1"/>
  <c r="A360" i="2" l="1"/>
  <c r="A361" i="2" l="1"/>
  <c r="A362" i="2" l="1"/>
  <c r="A363" i="2" l="1"/>
  <c r="A364" i="2" l="1"/>
  <c r="A365" i="2" l="1"/>
  <c r="A366" i="2" l="1"/>
  <c r="A367" i="2" l="1"/>
  <c r="A368" i="2" l="1"/>
  <c r="A369" i="2" l="1"/>
  <c r="A370" i="2" l="1"/>
  <c r="A371" i="2" l="1"/>
  <c r="A372" i="2" l="1"/>
  <c r="A373" i="2" l="1"/>
  <c r="A374" i="2" l="1"/>
  <c r="D4" i="1" l="1"/>
  <c r="D3" i="1"/>
  <c r="D2" i="1"/>
  <c r="D14" i="1" s="1"/>
  <c r="K1" i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E2" i="1" l="1"/>
  <c r="B4" i="1"/>
  <c r="D2" i="2" s="1"/>
  <c r="D15" i="2" s="1"/>
  <c r="C15" i="2" l="1"/>
  <c r="E15" i="2" s="1"/>
  <c r="F15" i="2" s="1"/>
  <c r="G15" i="2" s="1"/>
  <c r="D16" i="2" s="1"/>
  <c r="D7" i="2"/>
  <c r="F2" i="1"/>
  <c r="G2" i="1" s="1"/>
  <c r="E14" i="1"/>
  <c r="G14" i="1" l="1"/>
  <c r="F14" i="1"/>
  <c r="H2" i="1"/>
  <c r="H14" i="1" l="1"/>
  <c r="I2" i="1"/>
  <c r="I14" i="1" l="1"/>
  <c r="J2" i="1"/>
  <c r="J14" i="1" s="1"/>
  <c r="K2" i="1" l="1"/>
  <c r="K14" i="1" l="1"/>
  <c r="L2" i="1"/>
  <c r="L14" i="1" l="1"/>
  <c r="M2" i="1"/>
  <c r="M14" i="1" l="1"/>
  <c r="N2" i="1"/>
  <c r="N14" i="1" l="1"/>
  <c r="O2" i="1"/>
  <c r="O14" i="1" l="1"/>
  <c r="P2" i="1"/>
  <c r="P14" i="1" l="1"/>
  <c r="Q2" i="1"/>
  <c r="Q14" i="1" l="1"/>
  <c r="R2" i="1"/>
  <c r="R14" i="1" l="1"/>
  <c r="S2" i="1"/>
  <c r="S14" i="1" s="1"/>
  <c r="T2" i="1" l="1"/>
  <c r="T14" i="1" l="1"/>
  <c r="U2" i="1"/>
  <c r="U14" i="1" s="1"/>
  <c r="V2" i="1" l="1"/>
  <c r="W2" i="1" l="1"/>
  <c r="W14" i="1" s="1"/>
  <c r="V14" i="1"/>
  <c r="X2" i="1" l="1"/>
  <c r="X14" i="1" s="1"/>
  <c r="Y2" i="1"/>
  <c r="Y14" i="1" s="1"/>
  <c r="Z2" i="1" l="1"/>
  <c r="Z14" i="1" s="1"/>
  <c r="AA2" i="1" l="1"/>
  <c r="AA14" i="1" s="1"/>
  <c r="AB2" i="1" l="1"/>
  <c r="AB14" i="1" l="1"/>
  <c r="AC2" i="1"/>
  <c r="AD2" i="1" l="1"/>
  <c r="AC14" i="1"/>
  <c r="AE2" i="1" l="1"/>
  <c r="AD14" i="1"/>
  <c r="AF2" i="1" l="1"/>
  <c r="AE14" i="1"/>
  <c r="AG2" i="1" l="1"/>
  <c r="AF14" i="1"/>
  <c r="AG14" i="1" l="1"/>
  <c r="AH2" i="1"/>
  <c r="C16" i="2"/>
  <c r="E16" i="2" s="1"/>
  <c r="AI2" i="1" l="1"/>
  <c r="AH14" i="1"/>
  <c r="AH15" i="1"/>
  <c r="F16" i="2"/>
  <c r="AJ2" i="1" l="1"/>
  <c r="AI14" i="1"/>
  <c r="AI15" i="1"/>
  <c r="G16" i="2"/>
  <c r="D17" i="2" s="1"/>
  <c r="AK2" i="1" l="1"/>
  <c r="AJ14" i="1"/>
  <c r="AJ15" i="1" s="1"/>
  <c r="C17" i="2"/>
  <c r="AL2" i="1" l="1"/>
  <c r="AK14" i="1"/>
  <c r="AK15" i="1" s="1"/>
  <c r="E17" i="2"/>
  <c r="F17" i="2" s="1"/>
  <c r="G17" i="2" s="1"/>
  <c r="D18" i="2" s="1"/>
  <c r="AM2" i="1" l="1"/>
  <c r="AL14" i="1"/>
  <c r="AL15" i="1" s="1"/>
  <c r="C18" i="2"/>
  <c r="E18" i="2" s="1"/>
  <c r="F18" i="2" s="1"/>
  <c r="AN2" i="1" l="1"/>
  <c r="AM14" i="1"/>
  <c r="AM15" i="1"/>
  <c r="G18" i="2"/>
  <c r="AO2" i="1" l="1"/>
  <c r="AN14" i="1"/>
  <c r="AN15" i="1"/>
  <c r="D19" i="2"/>
  <c r="AP2" i="1" l="1"/>
  <c r="AO14" i="1"/>
  <c r="AO15" i="1" s="1"/>
  <c r="C19" i="2"/>
  <c r="E19" i="2" s="1"/>
  <c r="F19" i="2" s="1"/>
  <c r="AP14" i="1" l="1"/>
  <c r="AQ2" i="1"/>
  <c r="AP15" i="1"/>
  <c r="G19" i="2"/>
  <c r="D20" i="2"/>
  <c r="AQ14" i="1" l="1"/>
  <c r="AQ15" i="1" s="1"/>
  <c r="C20" i="2"/>
  <c r="E20" i="2" s="1"/>
  <c r="F20" i="2" s="1"/>
  <c r="G20" i="2" l="1"/>
  <c r="D21" i="2" s="1"/>
  <c r="C21" i="2" l="1"/>
  <c r="E21" i="2" s="1"/>
  <c r="F21" i="2" l="1"/>
  <c r="G21" i="2" s="1"/>
  <c r="C22" i="2" l="1"/>
  <c r="E22" i="2" s="1"/>
  <c r="D22" i="2"/>
  <c r="F22" i="2" l="1"/>
  <c r="G22" i="2" s="1"/>
  <c r="C23" i="2" s="1"/>
  <c r="E23" i="2" s="1"/>
  <c r="D23" i="2"/>
  <c r="F23" i="2" s="1"/>
  <c r="G23" i="2" l="1"/>
  <c r="C24" i="2" s="1"/>
  <c r="E24" i="2" s="1"/>
  <c r="D24" i="2" l="1"/>
  <c r="F24" i="2" s="1"/>
  <c r="G24" i="2" l="1"/>
  <c r="C25" i="2" s="1"/>
  <c r="E25" i="2" s="1"/>
  <c r="D25" i="2" l="1"/>
  <c r="F25" i="2" l="1"/>
  <c r="G25" i="2" s="1"/>
  <c r="D26" i="2" l="1"/>
  <c r="C26" i="2"/>
  <c r="E26" i="2" l="1"/>
  <c r="F26" i="2" s="1"/>
  <c r="D7" i="1" l="1"/>
  <c r="D12" i="1" s="1"/>
  <c r="D6" i="1"/>
  <c r="D11" i="1" s="1"/>
  <c r="D23" i="1" s="1"/>
  <c r="G26" i="2"/>
  <c r="D27" i="2" s="1"/>
  <c r="D16" i="1" l="1"/>
  <c r="D17" i="1" a="1"/>
  <c r="D17" i="1" s="1"/>
  <c r="D24" i="1"/>
  <c r="D25" i="1" s="1"/>
  <c r="D376" i="1" s="1"/>
  <c r="D18" i="1"/>
  <c r="D13" i="1"/>
  <c r="D15" i="1" s="1"/>
  <c r="C27" i="2"/>
  <c r="E27" i="2" s="1"/>
  <c r="D19" i="1" l="1"/>
  <c r="D375" i="1" s="1"/>
  <c r="F27" i="2"/>
  <c r="G27" i="2" s="1"/>
  <c r="D28" i="2" l="1"/>
  <c r="C28" i="2"/>
  <c r="E28" i="2" s="1"/>
  <c r="F28" i="2" l="1"/>
  <c r="G28" i="2" s="1"/>
  <c r="C29" i="2" s="1"/>
  <c r="E29" i="2" s="1"/>
  <c r="D29" i="2" l="1"/>
  <c r="F29" i="2" l="1"/>
  <c r="G29" i="2" s="1"/>
  <c r="D30" i="2" l="1"/>
  <c r="C30" i="2"/>
  <c r="E30" i="2" s="1"/>
  <c r="F30" i="2" l="1"/>
  <c r="G30" i="2" s="1"/>
  <c r="D31" i="2" s="1"/>
  <c r="C31" i="2"/>
  <c r="E31" i="2" s="1"/>
  <c r="F31" i="2" l="1"/>
  <c r="G31" i="2" s="1"/>
  <c r="D32" i="2" l="1"/>
  <c r="C32" i="2"/>
  <c r="E32" i="2" s="1"/>
  <c r="F32" i="2" l="1"/>
  <c r="G32" i="2" s="1"/>
  <c r="D33" i="2" s="1"/>
  <c r="C33" i="2"/>
  <c r="E33" i="2" s="1"/>
  <c r="F33" i="2" l="1"/>
  <c r="G33" i="2" s="1"/>
  <c r="D34" i="2" s="1"/>
  <c r="C34" i="2"/>
  <c r="E34" i="2" s="1"/>
  <c r="F34" i="2" l="1"/>
  <c r="G34" i="2" s="1"/>
  <c r="D35" i="2" l="1"/>
  <c r="C35" i="2"/>
  <c r="E35" i="2" s="1"/>
  <c r="F35" i="2" l="1"/>
  <c r="G35" i="2" s="1"/>
  <c r="D36" i="2" l="1"/>
  <c r="C36" i="2"/>
  <c r="E36" i="2" s="1"/>
  <c r="F36" i="2" l="1"/>
  <c r="G36" i="2" s="1"/>
  <c r="C37" i="2" l="1"/>
  <c r="E37" i="2" s="1"/>
  <c r="D37" i="2"/>
  <c r="F37" i="2" s="1"/>
  <c r="G37" i="2" s="1"/>
  <c r="C38" i="2" l="1"/>
  <c r="E38" i="2" s="1"/>
  <c r="D38" i="2"/>
  <c r="F38" i="2" s="1"/>
  <c r="E7" i="1"/>
  <c r="E12" i="1" l="1"/>
  <c r="E17" i="1"/>
  <c r="E6" i="1"/>
  <c r="G38" i="2"/>
  <c r="D39" i="2" l="1"/>
  <c r="C39" i="2"/>
  <c r="E39" i="2" s="1"/>
  <c r="E13" i="1"/>
  <c r="E15" i="1" s="1"/>
  <c r="E11" i="1"/>
  <c r="E23" i="1" s="1"/>
  <c r="E24" i="1" s="1"/>
  <c r="E16" i="1"/>
  <c r="E25" i="1" l="1"/>
  <c r="E18" i="1"/>
  <c r="E19" i="1" s="1"/>
  <c r="E375" i="1" s="1"/>
  <c r="E376" i="1" l="1"/>
  <c r="F39" i="2"/>
  <c r="G39" i="2" s="1"/>
  <c r="C40" i="2" l="1"/>
  <c r="E40" i="2" s="1"/>
  <c r="D40" i="2"/>
  <c r="F40" i="2" s="1"/>
  <c r="G40" i="2" l="1"/>
  <c r="C41" i="2" s="1"/>
  <c r="E41" i="2" s="1"/>
  <c r="D41" i="2" l="1"/>
  <c r="F41" i="2" s="1"/>
  <c r="G41" i="2" s="1"/>
  <c r="C42" i="2" l="1"/>
  <c r="E42" i="2" s="1"/>
  <c r="D42" i="2"/>
  <c r="F42" i="2" s="1"/>
  <c r="G42" i="2" s="1"/>
  <c r="C43" i="2" l="1"/>
  <c r="E43" i="2" s="1"/>
  <c r="D43" i="2"/>
  <c r="F43" i="2" l="1"/>
  <c r="G43" i="2" s="1"/>
  <c r="D44" i="2" l="1"/>
  <c r="C44" i="2"/>
  <c r="E44" i="2" s="1"/>
  <c r="F44" i="2" l="1"/>
  <c r="G44" i="2" s="1"/>
  <c r="D45" i="2" l="1"/>
  <c r="C45" i="2"/>
  <c r="E45" i="2" s="1"/>
  <c r="F45" i="2" l="1"/>
  <c r="G45" i="2" s="1"/>
  <c r="D46" i="2" l="1"/>
  <c r="C46" i="2"/>
  <c r="E46" i="2" s="1"/>
  <c r="F46" i="2" l="1"/>
  <c r="G46" i="2" s="1"/>
  <c r="D47" i="2" s="1"/>
  <c r="C47" i="2"/>
  <c r="E47" i="2" s="1"/>
  <c r="F47" i="2" l="1"/>
  <c r="G47" i="2" s="1"/>
  <c r="C48" i="2" l="1"/>
  <c r="E48" i="2" s="1"/>
  <c r="D48" i="2"/>
  <c r="F48" i="2" l="1"/>
  <c r="G48" i="2" s="1"/>
  <c r="C49" i="2" s="1"/>
  <c r="E49" i="2" s="1"/>
  <c r="D49" i="2" l="1"/>
  <c r="F49" i="2" s="1"/>
  <c r="G49" i="2" l="1"/>
  <c r="D50" i="2" l="1"/>
  <c r="C50" i="2"/>
  <c r="E50" i="2" s="1"/>
  <c r="F7" i="1" l="1"/>
  <c r="F12" i="1" l="1"/>
  <c r="F17" i="1"/>
  <c r="F50" i="2"/>
  <c r="F6" i="1" s="1"/>
  <c r="F16" i="1" s="1"/>
  <c r="G50" i="2" l="1"/>
  <c r="D51" i="2" s="1"/>
  <c r="F11" i="1"/>
  <c r="F23" i="1" s="1"/>
  <c r="F24" i="1" s="1"/>
  <c r="F13" i="1"/>
  <c r="F15" i="1" s="1"/>
  <c r="C51" i="2"/>
  <c r="E51" i="2" s="1"/>
  <c r="F25" i="1" l="1"/>
  <c r="F18" i="1"/>
  <c r="F19" i="1" s="1"/>
  <c r="F375" i="1" s="1"/>
  <c r="F51" i="2"/>
  <c r="G51" i="2" s="1"/>
  <c r="F376" i="1" l="1"/>
  <c r="D52" i="2"/>
  <c r="C52" i="2"/>
  <c r="E52" i="2" s="1"/>
  <c r="F52" i="2" l="1"/>
  <c r="G52" i="2" s="1"/>
  <c r="D53" i="2" l="1"/>
  <c r="C53" i="2"/>
  <c r="E53" i="2" s="1"/>
  <c r="F53" i="2" l="1"/>
  <c r="G53" i="2" s="1"/>
  <c r="D54" i="2" l="1"/>
  <c r="C54" i="2"/>
  <c r="E54" i="2" s="1"/>
  <c r="F54" i="2" l="1"/>
  <c r="G54" i="2" s="1"/>
  <c r="D55" i="2" l="1"/>
  <c r="C55" i="2"/>
  <c r="E55" i="2" s="1"/>
  <c r="F55" i="2" l="1"/>
  <c r="G55" i="2" s="1"/>
  <c r="D56" i="2" l="1"/>
  <c r="C56" i="2"/>
  <c r="E56" i="2" s="1"/>
  <c r="F56" i="2" l="1"/>
  <c r="G56" i="2" s="1"/>
  <c r="C57" i="2" l="1"/>
  <c r="E57" i="2" s="1"/>
  <c r="D57" i="2"/>
  <c r="F57" i="2" l="1"/>
  <c r="G57" i="2" s="1"/>
  <c r="D58" i="2" s="1"/>
  <c r="C58" i="2" l="1"/>
  <c r="E58" i="2" s="1"/>
  <c r="F58" i="2" s="1"/>
  <c r="G58" i="2" s="1"/>
  <c r="C59" i="2" l="1"/>
  <c r="E59" i="2" s="1"/>
  <c r="D59" i="2"/>
  <c r="F59" i="2" l="1"/>
  <c r="G59" i="2" s="1"/>
  <c r="D60" i="2" l="1"/>
  <c r="C60" i="2"/>
  <c r="E60" i="2" s="1"/>
  <c r="F60" i="2" l="1"/>
  <c r="G60" i="2" s="1"/>
  <c r="D61" i="2" l="1"/>
  <c r="C61" i="2"/>
  <c r="E61" i="2" s="1"/>
  <c r="F61" i="2" l="1"/>
  <c r="G61" i="2"/>
  <c r="D62" i="2" s="1"/>
  <c r="C62" i="2" l="1"/>
  <c r="E62" i="2" s="1"/>
  <c r="G7" i="1"/>
  <c r="G17" i="1" l="1"/>
  <c r="F62" i="2"/>
  <c r="G6" i="1" s="1"/>
  <c r="G62" i="2" l="1"/>
  <c r="G13" i="1" s="1"/>
  <c r="G15" i="1" s="1"/>
  <c r="G11" i="1"/>
  <c r="G23" i="1" s="1"/>
  <c r="G24" i="1" s="1"/>
  <c r="G16" i="1"/>
  <c r="D63" i="2" l="1"/>
  <c r="C63" i="2"/>
  <c r="E63" i="2" s="1"/>
  <c r="G25" i="1"/>
  <c r="G18" i="1"/>
  <c r="G19" i="1" s="1"/>
  <c r="G375" i="1" s="1"/>
  <c r="G376" i="1" l="1"/>
  <c r="F63" i="2"/>
  <c r="G63" i="2" s="1"/>
  <c r="C64" i="2" l="1"/>
  <c r="E64" i="2" s="1"/>
  <c r="D64" i="2"/>
  <c r="F64" i="2" s="1"/>
  <c r="G64" i="2" s="1"/>
  <c r="C65" i="2" l="1"/>
  <c r="E65" i="2" s="1"/>
  <c r="D65" i="2"/>
  <c r="F65" i="2" l="1"/>
  <c r="G65" i="2" s="1"/>
  <c r="D66" i="2" l="1"/>
  <c r="C66" i="2"/>
  <c r="E66" i="2" s="1"/>
  <c r="F66" i="2" l="1"/>
  <c r="G66" i="2" s="1"/>
  <c r="D67" i="2" s="1"/>
  <c r="C67" i="2" l="1"/>
  <c r="E67" i="2" s="1"/>
  <c r="F67" i="2" s="1"/>
  <c r="G67" i="2" s="1"/>
  <c r="C68" i="2" l="1"/>
  <c r="E68" i="2" s="1"/>
  <c r="D68" i="2"/>
  <c r="F68" i="2" l="1"/>
  <c r="G68" i="2" s="1"/>
  <c r="D69" i="2" l="1"/>
  <c r="C69" i="2"/>
  <c r="E69" i="2" s="1"/>
  <c r="F69" i="2" l="1"/>
  <c r="G69" i="2" s="1"/>
  <c r="C70" i="2" l="1"/>
  <c r="E70" i="2" s="1"/>
  <c r="D70" i="2"/>
  <c r="F70" i="2" l="1"/>
  <c r="G70" i="2" s="1"/>
  <c r="C71" i="2" l="1"/>
  <c r="E71" i="2" s="1"/>
  <c r="D71" i="2"/>
  <c r="F71" i="2" l="1"/>
  <c r="G71" i="2" s="1"/>
  <c r="D72" i="2" l="1"/>
  <c r="C72" i="2"/>
  <c r="E72" i="2" s="1"/>
  <c r="F72" i="2" l="1"/>
  <c r="G72" i="2" s="1"/>
  <c r="D73" i="2" s="1"/>
  <c r="C73" i="2"/>
  <c r="E73" i="2" s="1"/>
  <c r="F73" i="2" l="1"/>
  <c r="G73" i="2" s="1"/>
  <c r="D74" i="2" l="1"/>
  <c r="C74" i="2"/>
  <c r="E74" i="2" s="1"/>
  <c r="H7" i="1" l="1"/>
  <c r="H12" i="1" l="1"/>
  <c r="H17" i="1"/>
  <c r="F74" i="2"/>
  <c r="G74" i="2" s="1"/>
  <c r="H6" i="1" l="1"/>
  <c r="D75" i="2"/>
  <c r="C75" i="2"/>
  <c r="E75" i="2" s="1"/>
  <c r="H13" i="1"/>
  <c r="H15" i="1" s="1"/>
  <c r="H11" i="1"/>
  <c r="H23" i="1" s="1"/>
  <c r="H24" i="1" s="1"/>
  <c r="H16" i="1"/>
  <c r="H25" i="1" l="1"/>
  <c r="H18" i="1"/>
  <c r="H19" i="1" s="1"/>
  <c r="H375" i="1" s="1"/>
  <c r="H376" i="1" l="1"/>
  <c r="F75" i="2"/>
  <c r="G75" i="2" s="1"/>
  <c r="D76" i="2" l="1"/>
  <c r="C76" i="2"/>
  <c r="E76" i="2" s="1"/>
  <c r="F76" i="2" l="1"/>
  <c r="G76" i="2" s="1"/>
  <c r="C77" i="2" l="1"/>
  <c r="E77" i="2" s="1"/>
  <c r="D77" i="2"/>
  <c r="F77" i="2" s="1"/>
  <c r="G77" i="2" s="1"/>
  <c r="D78" i="2" l="1"/>
  <c r="C78" i="2"/>
  <c r="E78" i="2" s="1"/>
  <c r="F78" i="2" l="1"/>
  <c r="G78" i="2" s="1"/>
  <c r="C79" i="2" l="1"/>
  <c r="E79" i="2" s="1"/>
  <c r="D79" i="2"/>
  <c r="F79" i="2" s="1"/>
  <c r="G79" i="2" l="1"/>
  <c r="D80" i="2" s="1"/>
  <c r="C80" i="2" l="1"/>
  <c r="E80" i="2" s="1"/>
  <c r="F80" i="2" s="1"/>
  <c r="G80" i="2" s="1"/>
  <c r="C81" i="2" l="1"/>
  <c r="E81" i="2" s="1"/>
  <c r="D81" i="2"/>
  <c r="F81" i="2" l="1"/>
  <c r="G81" i="2" s="1"/>
  <c r="D82" i="2" l="1"/>
  <c r="C82" i="2"/>
  <c r="E82" i="2" s="1"/>
  <c r="F82" i="2" l="1"/>
  <c r="G82" i="2" s="1"/>
  <c r="D83" i="2" s="1"/>
  <c r="C83" i="2"/>
  <c r="E83" i="2" s="1"/>
  <c r="F83" i="2" l="1"/>
  <c r="G83" i="2" s="1"/>
  <c r="D84" i="2" l="1"/>
  <c r="C84" i="2"/>
  <c r="E84" i="2" s="1"/>
  <c r="F84" i="2" l="1"/>
  <c r="G84" i="2" s="1"/>
  <c r="C85" i="2" l="1"/>
  <c r="E85" i="2" s="1"/>
  <c r="D85" i="2"/>
  <c r="F85" i="2" s="1"/>
  <c r="G85" i="2" l="1"/>
  <c r="D86" i="2"/>
  <c r="C86" i="2"/>
  <c r="E86" i="2" s="1"/>
  <c r="I7" i="1" l="1"/>
  <c r="I12" i="1" l="1"/>
  <c r="I17" i="1"/>
  <c r="F86" i="2"/>
  <c r="I6" i="1" s="1"/>
  <c r="I11" i="1" s="1"/>
  <c r="I23" i="1" s="1"/>
  <c r="I24" i="1" s="1"/>
  <c r="I25" i="1" l="1"/>
  <c r="I18" i="1"/>
  <c r="G86" i="2"/>
  <c r="I13" i="1" s="1"/>
  <c r="I15" i="1" s="1"/>
  <c r="I16" i="1"/>
  <c r="I376" i="1" l="1"/>
  <c r="C87" i="2"/>
  <c r="E87" i="2" s="1"/>
  <c r="I19" i="1"/>
  <c r="I375" i="1" s="1"/>
  <c r="D87" i="2"/>
  <c r="F87" i="2" s="1"/>
  <c r="G87" i="2" s="1"/>
  <c r="C88" i="2" l="1"/>
  <c r="E88" i="2" s="1"/>
  <c r="D88" i="2"/>
  <c r="F88" i="2" s="1"/>
  <c r="G88" i="2" l="1"/>
  <c r="C89" i="2"/>
  <c r="E89" i="2" s="1"/>
  <c r="D89" i="2"/>
  <c r="F89" i="2" l="1"/>
  <c r="G89" i="2" s="1"/>
  <c r="D90" i="2" l="1"/>
  <c r="C90" i="2"/>
  <c r="E90" i="2" s="1"/>
  <c r="F90" i="2" l="1"/>
  <c r="G90" i="2"/>
  <c r="C91" i="2" s="1"/>
  <c r="E91" i="2" s="1"/>
  <c r="D91" i="2" l="1"/>
  <c r="F91" i="2" s="1"/>
  <c r="G91" i="2" s="1"/>
  <c r="D92" i="2" l="1"/>
  <c r="C92" i="2"/>
  <c r="E92" i="2" s="1"/>
  <c r="F92" i="2" l="1"/>
  <c r="G92" i="2"/>
  <c r="D93" i="2" s="1"/>
  <c r="C93" i="2"/>
  <c r="E93" i="2" s="1"/>
  <c r="F93" i="2" l="1"/>
  <c r="G93" i="2" s="1"/>
  <c r="C94" i="2" l="1"/>
  <c r="E94" i="2" s="1"/>
  <c r="D94" i="2"/>
  <c r="F94" i="2" s="1"/>
  <c r="G94" i="2" l="1"/>
  <c r="D95" i="2" s="1"/>
  <c r="C95" i="2" l="1"/>
  <c r="E95" i="2" s="1"/>
  <c r="F95" i="2" s="1"/>
  <c r="G95" i="2" s="1"/>
  <c r="D96" i="2" l="1"/>
  <c r="C96" i="2"/>
  <c r="E96" i="2" s="1"/>
  <c r="F96" i="2" l="1"/>
  <c r="G96" i="2" s="1"/>
  <c r="D97" i="2" l="1"/>
  <c r="C97" i="2"/>
  <c r="E97" i="2" s="1"/>
  <c r="F97" i="2" l="1"/>
  <c r="G97" i="2" s="1"/>
  <c r="D98" i="2" l="1"/>
  <c r="C98" i="2"/>
  <c r="E98" i="2" s="1"/>
  <c r="J7" i="1" l="1"/>
  <c r="J12" i="1" l="1"/>
  <c r="J17" i="1"/>
  <c r="F98" i="2"/>
  <c r="J6" i="1" s="1"/>
  <c r="G98" i="2" l="1"/>
  <c r="D99" i="2" s="1"/>
  <c r="J13" i="1"/>
  <c r="J15" i="1" s="1"/>
  <c r="J11" i="1"/>
  <c r="J23" i="1" s="1"/>
  <c r="J24" i="1" s="1"/>
  <c r="J16" i="1"/>
  <c r="C99" i="2" l="1"/>
  <c r="E99" i="2" s="1"/>
  <c r="J25" i="1"/>
  <c r="J18" i="1"/>
  <c r="J19" i="1" s="1"/>
  <c r="J375" i="1" s="1"/>
  <c r="J376" i="1" l="1"/>
  <c r="F99" i="2"/>
  <c r="G99" i="2" s="1"/>
  <c r="D100" i="2" l="1"/>
  <c r="C100" i="2"/>
  <c r="E100" i="2" s="1"/>
  <c r="F100" i="2" l="1"/>
  <c r="G100" i="2" s="1"/>
  <c r="D101" i="2"/>
  <c r="C101" i="2"/>
  <c r="E101" i="2" s="1"/>
  <c r="F101" i="2" l="1"/>
  <c r="G101" i="2" s="1"/>
  <c r="D102" i="2" l="1"/>
  <c r="C102" i="2"/>
  <c r="E102" i="2" s="1"/>
  <c r="F102" i="2" l="1"/>
  <c r="G102" i="2" s="1"/>
  <c r="D103" i="2" l="1"/>
  <c r="C103" i="2"/>
  <c r="E103" i="2" s="1"/>
  <c r="F103" i="2" l="1"/>
  <c r="G103" i="2" s="1"/>
  <c r="D104" i="2" s="1"/>
  <c r="C104" i="2" l="1"/>
  <c r="E104" i="2" s="1"/>
  <c r="F104" i="2" s="1"/>
  <c r="G104" i="2" s="1"/>
  <c r="D105" i="2" l="1"/>
  <c r="C105" i="2"/>
  <c r="E105" i="2" s="1"/>
  <c r="F105" i="2" l="1"/>
  <c r="G105" i="2" s="1"/>
  <c r="C106" i="2" l="1"/>
  <c r="E106" i="2" s="1"/>
  <c r="D106" i="2"/>
  <c r="F106" i="2" l="1"/>
  <c r="G106" i="2" s="1"/>
  <c r="D107" i="2" l="1"/>
  <c r="C107" i="2"/>
  <c r="E107" i="2" s="1"/>
  <c r="F107" i="2" l="1"/>
  <c r="G107" i="2" s="1"/>
  <c r="D108" i="2" s="1"/>
  <c r="C108" i="2"/>
  <c r="E108" i="2" s="1"/>
  <c r="F108" i="2" l="1"/>
  <c r="G108" i="2" s="1"/>
  <c r="D109" i="2" l="1"/>
  <c r="C109" i="2"/>
  <c r="E109" i="2" s="1"/>
  <c r="F109" i="2" l="1"/>
  <c r="G109" i="2" s="1"/>
  <c r="D110" i="2"/>
  <c r="C110" i="2"/>
  <c r="E110" i="2" s="1"/>
  <c r="K7" i="1" l="1"/>
  <c r="K12" i="1" l="1"/>
  <c r="K17" i="1"/>
  <c r="F110" i="2"/>
  <c r="K6" i="1" s="1"/>
  <c r="K11" i="1" s="1"/>
  <c r="K23" i="1" s="1"/>
  <c r="K24" i="1" s="1"/>
  <c r="K25" i="1" l="1"/>
  <c r="K18" i="1"/>
  <c r="G110" i="2"/>
  <c r="D111" i="2" s="1"/>
  <c r="K16" i="1"/>
  <c r="K376" i="1" l="1"/>
  <c r="K13" i="1"/>
  <c r="K15" i="1" s="1"/>
  <c r="K19" i="1" s="1"/>
  <c r="C111" i="2"/>
  <c r="E111" i="2" s="1"/>
  <c r="F111" i="2" s="1"/>
  <c r="G111" i="2" s="1"/>
  <c r="K375" i="1" l="1"/>
  <c r="D112" i="2"/>
  <c r="C112" i="2"/>
  <c r="E112" i="2" s="1"/>
  <c r="F112" i="2" l="1"/>
  <c r="G112" i="2" s="1"/>
  <c r="D113" i="2" l="1"/>
  <c r="C113" i="2"/>
  <c r="E113" i="2" s="1"/>
  <c r="F113" i="2" l="1"/>
  <c r="G113" i="2" s="1"/>
  <c r="D114" i="2" l="1"/>
  <c r="C114" i="2"/>
  <c r="E114" i="2" s="1"/>
  <c r="F114" i="2" l="1"/>
  <c r="G114" i="2" s="1"/>
  <c r="D115" i="2" l="1"/>
  <c r="C115" i="2"/>
  <c r="E115" i="2" s="1"/>
  <c r="F115" i="2" l="1"/>
  <c r="G115" i="2" s="1"/>
  <c r="D116" i="2" l="1"/>
  <c r="C116" i="2"/>
  <c r="E116" i="2" s="1"/>
  <c r="F116" i="2" l="1"/>
  <c r="G116" i="2" s="1"/>
  <c r="D117" i="2" s="1"/>
  <c r="C117" i="2" l="1"/>
  <c r="E117" i="2" s="1"/>
  <c r="F117" i="2"/>
  <c r="G117" i="2" s="1"/>
  <c r="D118" i="2" l="1"/>
  <c r="C118" i="2"/>
  <c r="E118" i="2" s="1"/>
  <c r="F118" i="2" l="1"/>
  <c r="G118" i="2" s="1"/>
  <c r="C119" i="2" l="1"/>
  <c r="E119" i="2" s="1"/>
  <c r="D119" i="2"/>
  <c r="F119" i="2" l="1"/>
  <c r="G119" i="2" s="1"/>
  <c r="D120" i="2" l="1"/>
  <c r="C120" i="2"/>
  <c r="E120" i="2" s="1"/>
  <c r="F120" i="2" l="1"/>
  <c r="G120" i="2" s="1"/>
  <c r="D121" i="2" l="1"/>
  <c r="C121" i="2"/>
  <c r="E121" i="2" s="1"/>
  <c r="F121" i="2" l="1"/>
  <c r="G121" i="2" s="1"/>
  <c r="D122" i="2" l="1"/>
  <c r="C122" i="2"/>
  <c r="E122" i="2" s="1"/>
  <c r="L7" i="1" l="1"/>
  <c r="L12" i="1" l="1"/>
  <c r="L17" i="1"/>
  <c r="F122" i="2"/>
  <c r="L6" i="1" s="1"/>
  <c r="G122" i="2" l="1"/>
  <c r="D123" i="2" s="1"/>
  <c r="L16" i="1"/>
  <c r="L11" i="1"/>
  <c r="L23" i="1" s="1"/>
  <c r="L24" i="1" s="1"/>
  <c r="C123" i="2" l="1"/>
  <c r="E123" i="2" s="1"/>
  <c r="L25" i="1"/>
  <c r="L18" i="1"/>
  <c r="L13" i="1"/>
  <c r="L15" i="1" s="1"/>
  <c r="F123" i="2"/>
  <c r="L376" i="1" l="1"/>
  <c r="L19" i="1"/>
  <c r="L375" i="1" s="1"/>
  <c r="G123" i="2"/>
  <c r="C124" i="2" s="1"/>
  <c r="E124" i="2" s="1"/>
  <c r="D124" i="2" l="1"/>
  <c r="F124" i="2" s="1"/>
  <c r="G124" i="2" s="1"/>
  <c r="D125" i="2" l="1"/>
  <c r="C125" i="2"/>
  <c r="E125" i="2" s="1"/>
  <c r="F125" i="2" l="1"/>
  <c r="G125" i="2" s="1"/>
  <c r="C126" i="2" l="1"/>
  <c r="E126" i="2" s="1"/>
  <c r="D126" i="2"/>
  <c r="F126" i="2" l="1"/>
  <c r="G126" i="2" s="1"/>
  <c r="D127" i="2" l="1"/>
  <c r="C127" i="2"/>
  <c r="E127" i="2" s="1"/>
  <c r="F127" i="2" l="1"/>
  <c r="G127" i="2"/>
  <c r="C128" i="2" s="1"/>
  <c r="E128" i="2" s="1"/>
  <c r="D128" i="2" l="1"/>
  <c r="F128" i="2" s="1"/>
  <c r="G128" i="2" s="1"/>
  <c r="C129" i="2" s="1"/>
  <c r="E129" i="2" s="1"/>
  <c r="D129" i="2" l="1"/>
  <c r="F129" i="2" s="1"/>
  <c r="G129" i="2" l="1"/>
  <c r="D130" i="2" l="1"/>
  <c r="C130" i="2"/>
  <c r="E130" i="2" s="1"/>
  <c r="F130" i="2" l="1"/>
  <c r="G130" i="2" s="1"/>
  <c r="D131" i="2" l="1"/>
  <c r="C131" i="2"/>
  <c r="E131" i="2" s="1"/>
  <c r="F131" i="2" l="1"/>
  <c r="G131" i="2" l="1"/>
  <c r="C132" i="2" l="1"/>
  <c r="E132" i="2" s="1"/>
  <c r="D132" i="2"/>
  <c r="F132" i="2" l="1"/>
  <c r="G132" i="2" l="1"/>
  <c r="D133" i="2" l="1"/>
  <c r="C133" i="2"/>
  <c r="E133" i="2" s="1"/>
  <c r="F133" i="2" l="1"/>
  <c r="G133" i="2" s="1"/>
  <c r="C134" i="2" l="1"/>
  <c r="E134" i="2" s="1"/>
  <c r="D134" i="2"/>
  <c r="F134" i="2" s="1"/>
  <c r="M7" i="1"/>
  <c r="M6" i="1"/>
  <c r="M12" i="1" l="1"/>
  <c r="M17" i="1"/>
  <c r="M16" i="1"/>
  <c r="M11" i="1"/>
  <c r="M23" i="1" s="1"/>
  <c r="M24" i="1" s="1"/>
  <c r="G134" i="2"/>
  <c r="M25" i="1" l="1"/>
  <c r="M376" i="1" s="1"/>
  <c r="M18" i="1"/>
  <c r="M13" i="1"/>
  <c r="M15" i="1" s="1"/>
  <c r="D135" i="2"/>
  <c r="C135" i="2"/>
  <c r="E135" i="2" s="1"/>
  <c r="M19" i="1" l="1"/>
  <c r="M375" i="1" s="1"/>
  <c r="F135" i="2"/>
  <c r="G135" i="2" s="1"/>
  <c r="D136" i="2" l="1"/>
  <c r="C136" i="2"/>
  <c r="E136" i="2" s="1"/>
  <c r="F136" i="2" l="1"/>
  <c r="G136" i="2" s="1"/>
  <c r="D137" i="2" l="1"/>
  <c r="C137" i="2"/>
  <c r="E137" i="2" s="1"/>
  <c r="F137" i="2" l="1"/>
  <c r="G137" i="2" s="1"/>
  <c r="D138" i="2" l="1"/>
  <c r="C138" i="2"/>
  <c r="E138" i="2" s="1"/>
  <c r="F138" i="2" l="1"/>
  <c r="G138" i="2" s="1"/>
  <c r="C139" i="2" l="1"/>
  <c r="E139" i="2" s="1"/>
  <c r="D139" i="2"/>
  <c r="F139" i="2" l="1"/>
  <c r="G139" i="2" s="1"/>
  <c r="D140" i="2" l="1"/>
  <c r="C140" i="2"/>
  <c r="E140" i="2" s="1"/>
  <c r="F140" i="2" l="1"/>
  <c r="G140" i="2" s="1"/>
  <c r="D141" i="2" s="1"/>
  <c r="C141" i="2"/>
  <c r="E141" i="2" s="1"/>
  <c r="F141" i="2" l="1"/>
  <c r="G141" i="2" s="1"/>
  <c r="D142" i="2" l="1"/>
  <c r="C142" i="2"/>
  <c r="E142" i="2" s="1"/>
  <c r="F142" i="2" l="1"/>
  <c r="G142" i="2" s="1"/>
  <c r="D143" i="2" s="1"/>
  <c r="C143" i="2" l="1"/>
  <c r="E143" i="2" s="1"/>
  <c r="F143" i="2" s="1"/>
  <c r="G143" i="2" s="1"/>
  <c r="C144" i="2" l="1"/>
  <c r="E144" i="2" s="1"/>
  <c r="D144" i="2"/>
  <c r="F144" i="2" l="1"/>
  <c r="G144" i="2" s="1"/>
  <c r="D145" i="2" l="1"/>
  <c r="C145" i="2"/>
  <c r="E145" i="2" s="1"/>
  <c r="F145" i="2" l="1"/>
  <c r="G145" i="2" s="1"/>
  <c r="D146" i="2" s="1"/>
  <c r="C146" i="2"/>
  <c r="E146" i="2" s="1"/>
  <c r="N7" i="1" l="1"/>
  <c r="N12" i="1" l="1"/>
  <c r="N17" i="1"/>
  <c r="F146" i="2"/>
  <c r="N6" i="1" s="1"/>
  <c r="G146" i="2" l="1"/>
  <c r="D147" i="2" s="1"/>
  <c r="N11" i="1"/>
  <c r="N23" i="1" s="1"/>
  <c r="N24" i="1" s="1"/>
  <c r="N16" i="1"/>
  <c r="N25" i="1" l="1"/>
  <c r="N18" i="1"/>
  <c r="N13" i="1"/>
  <c r="N15" i="1" s="1"/>
  <c r="C147" i="2"/>
  <c r="E147" i="2" s="1"/>
  <c r="F147" i="2" s="1"/>
  <c r="G147" i="2" s="1"/>
  <c r="N376" i="1" l="1"/>
  <c r="N19" i="1"/>
  <c r="N375" i="1" s="1"/>
  <c r="D148" i="2"/>
  <c r="C148" i="2"/>
  <c r="E148" i="2" s="1"/>
  <c r="F148" i="2" l="1"/>
  <c r="G148" i="2" s="1"/>
  <c r="D149" i="2" l="1"/>
  <c r="C149" i="2"/>
  <c r="E149" i="2" s="1"/>
  <c r="F149" i="2" l="1"/>
  <c r="G149" i="2" s="1"/>
  <c r="D150" i="2" l="1"/>
  <c r="C150" i="2"/>
  <c r="E150" i="2" s="1"/>
  <c r="F150" i="2" l="1"/>
  <c r="G150" i="2" s="1"/>
  <c r="D151" i="2" l="1"/>
  <c r="C151" i="2"/>
  <c r="E151" i="2" s="1"/>
  <c r="F151" i="2" l="1"/>
  <c r="G151" i="2" s="1"/>
  <c r="C152" i="2" l="1"/>
  <c r="E152" i="2" s="1"/>
  <c r="D152" i="2"/>
  <c r="F152" i="2" s="1"/>
  <c r="G152" i="2" s="1"/>
  <c r="D153" i="2" l="1"/>
  <c r="C153" i="2"/>
  <c r="E153" i="2" s="1"/>
  <c r="F153" i="2" l="1"/>
  <c r="G153" i="2" l="1"/>
  <c r="D154" i="2" l="1"/>
  <c r="C154" i="2"/>
  <c r="E154" i="2" s="1"/>
  <c r="F154" i="2" l="1"/>
  <c r="G154" i="2" l="1"/>
  <c r="D155" i="2" l="1"/>
  <c r="C155" i="2"/>
  <c r="E155" i="2" s="1"/>
  <c r="F155" i="2" l="1"/>
  <c r="G155" i="2" s="1"/>
  <c r="D156" i="2" l="1"/>
  <c r="C156" i="2"/>
  <c r="E156" i="2" s="1"/>
  <c r="F156" i="2" l="1"/>
  <c r="G156" i="2" s="1"/>
  <c r="D157" i="2" l="1"/>
  <c r="C157" i="2"/>
  <c r="E157" i="2" s="1"/>
  <c r="F157" i="2" l="1"/>
  <c r="G157" i="2" s="1"/>
  <c r="C158" i="2" l="1"/>
  <c r="E158" i="2" s="1"/>
  <c r="D158" i="2"/>
  <c r="O7" i="1" l="1"/>
  <c r="O12" i="1" l="1"/>
  <c r="O17" i="1"/>
  <c r="F158" i="2"/>
  <c r="G158" i="2" s="1"/>
  <c r="O6" i="1"/>
  <c r="D159" i="2" l="1"/>
  <c r="C159" i="2"/>
  <c r="E159" i="2" s="1"/>
  <c r="O13" i="1"/>
  <c r="O15" i="1" s="1"/>
  <c r="O16" i="1"/>
  <c r="O11" i="1"/>
  <c r="O23" i="1" s="1"/>
  <c r="O24" i="1" s="1"/>
  <c r="O25" i="1" l="1"/>
  <c r="O18" i="1"/>
  <c r="O376" i="1" l="1"/>
  <c r="O19" i="1"/>
  <c r="O375" i="1" s="1"/>
  <c r="F159" i="2"/>
  <c r="G159" i="2" s="1"/>
  <c r="D160" i="2" l="1"/>
  <c r="C160" i="2"/>
  <c r="E160" i="2" s="1"/>
  <c r="F160" i="2" l="1"/>
  <c r="G160" i="2" s="1"/>
  <c r="D161" i="2" l="1"/>
  <c r="C161" i="2"/>
  <c r="E161" i="2" s="1"/>
  <c r="F161" i="2" l="1"/>
  <c r="G161" i="2" s="1"/>
  <c r="D162" i="2" s="1"/>
  <c r="C162" i="2" l="1"/>
  <c r="E162" i="2" s="1"/>
  <c r="F162" i="2"/>
  <c r="G162" i="2" s="1"/>
  <c r="C163" i="2" l="1"/>
  <c r="E163" i="2" s="1"/>
  <c r="D163" i="2"/>
  <c r="F163" i="2" l="1"/>
  <c r="G163" i="2" s="1"/>
  <c r="C164" i="2" l="1"/>
  <c r="E164" i="2" s="1"/>
  <c r="D164" i="2"/>
  <c r="F164" i="2" s="1"/>
  <c r="G164" i="2" l="1"/>
  <c r="C165" i="2" s="1"/>
  <c r="E165" i="2" s="1"/>
  <c r="D165" i="2" l="1"/>
  <c r="F165" i="2" s="1"/>
  <c r="G165" i="2" s="1"/>
  <c r="D166" i="2" l="1"/>
  <c r="C166" i="2"/>
  <c r="E166" i="2" s="1"/>
  <c r="F166" i="2" l="1"/>
  <c r="G166" i="2" s="1"/>
  <c r="C167" i="2" s="1"/>
  <c r="E167" i="2" s="1"/>
  <c r="D167" i="2" l="1"/>
  <c r="F167" i="2" s="1"/>
  <c r="G167" i="2" s="1"/>
  <c r="C168" i="2" l="1"/>
  <c r="E168" i="2" s="1"/>
  <c r="D168" i="2"/>
  <c r="F168" i="2" l="1"/>
  <c r="G168" i="2" s="1"/>
  <c r="D169" i="2" l="1"/>
  <c r="C169" i="2"/>
  <c r="E169" i="2" s="1"/>
  <c r="F169" i="2" l="1"/>
  <c r="G169" i="2" s="1"/>
  <c r="D170" i="2" l="1"/>
  <c r="C170" i="2"/>
  <c r="E170" i="2" s="1"/>
  <c r="P7" i="1"/>
  <c r="P12" i="1" l="1"/>
  <c r="P17" i="1"/>
  <c r="F170" i="2"/>
  <c r="P6" i="1" s="1"/>
  <c r="P11" i="1" s="1"/>
  <c r="P23" i="1" s="1"/>
  <c r="P24" i="1" s="1"/>
  <c r="P25" i="1" l="1"/>
  <c r="P18" i="1"/>
  <c r="G170" i="2"/>
  <c r="D171" i="2" s="1"/>
  <c r="P16" i="1"/>
  <c r="P376" i="1" l="1"/>
  <c r="P13" i="1"/>
  <c r="P15" i="1" s="1"/>
  <c r="P19" i="1" s="1"/>
  <c r="P375" i="1" s="1"/>
  <c r="C171" i="2"/>
  <c r="E171" i="2" s="1"/>
  <c r="F171" i="2" s="1"/>
  <c r="G171" i="2" s="1"/>
  <c r="D172" i="2" l="1"/>
  <c r="C172" i="2"/>
  <c r="E172" i="2" s="1"/>
  <c r="F172" i="2" l="1"/>
  <c r="G172" i="2" s="1"/>
  <c r="C173" i="2" l="1"/>
  <c r="E173" i="2" s="1"/>
  <c r="D173" i="2"/>
  <c r="F173" i="2" l="1"/>
  <c r="G173" i="2" s="1"/>
  <c r="D174" i="2" l="1"/>
  <c r="C174" i="2"/>
  <c r="E174" i="2" s="1"/>
  <c r="F174" i="2" l="1"/>
  <c r="G174" i="2" s="1"/>
  <c r="D175" i="2" l="1"/>
  <c r="C175" i="2"/>
  <c r="E175" i="2" s="1"/>
  <c r="F175" i="2" l="1"/>
  <c r="G175" i="2" s="1"/>
  <c r="D176" i="2" l="1"/>
  <c r="C176" i="2"/>
  <c r="E176" i="2" s="1"/>
  <c r="F176" i="2" l="1"/>
  <c r="G176" i="2" s="1"/>
  <c r="D177" i="2" l="1"/>
  <c r="C177" i="2"/>
  <c r="E177" i="2" s="1"/>
  <c r="F177" i="2" l="1"/>
  <c r="G177" i="2" s="1"/>
  <c r="D178" i="2" l="1"/>
  <c r="C178" i="2"/>
  <c r="E178" i="2" s="1"/>
  <c r="F178" i="2" l="1"/>
  <c r="G178" i="2" s="1"/>
  <c r="D179" i="2" s="1"/>
  <c r="C179" i="2" l="1"/>
  <c r="E179" i="2" s="1"/>
  <c r="F179" i="2"/>
  <c r="G179" i="2" s="1"/>
  <c r="D180" i="2" l="1"/>
  <c r="C180" i="2"/>
  <c r="E180" i="2" s="1"/>
  <c r="F180" i="2" l="1"/>
  <c r="G180" i="2" s="1"/>
  <c r="D181" i="2" s="1"/>
  <c r="C181" i="2"/>
  <c r="E181" i="2" s="1"/>
  <c r="F181" i="2" l="1"/>
  <c r="G181" i="2" s="1"/>
  <c r="D182" i="2" l="1"/>
  <c r="C182" i="2"/>
  <c r="E182" i="2" s="1"/>
  <c r="Q7" i="1" l="1"/>
  <c r="Q12" i="1" l="1"/>
  <c r="Q17" i="1"/>
  <c r="F182" i="2"/>
  <c r="Q6" i="1" s="1"/>
  <c r="Q11" i="1" s="1"/>
  <c r="Q23" i="1" s="1"/>
  <c r="Q24" i="1" s="1"/>
  <c r="Q25" i="1" l="1"/>
  <c r="Q18" i="1"/>
  <c r="G182" i="2"/>
  <c r="Q13" i="1" s="1"/>
  <c r="Q15" i="1" s="1"/>
  <c r="Q16" i="1"/>
  <c r="D183" i="2"/>
  <c r="C183" i="2"/>
  <c r="E183" i="2" s="1"/>
  <c r="Q376" i="1" l="1"/>
  <c r="Q19" i="1"/>
  <c r="Q375" i="1" s="1"/>
  <c r="F183" i="2"/>
  <c r="G183" i="2" s="1"/>
  <c r="D184" i="2" l="1"/>
  <c r="C184" i="2"/>
  <c r="E184" i="2" s="1"/>
  <c r="F184" i="2" l="1"/>
  <c r="G184" i="2"/>
  <c r="C185" i="2" s="1"/>
  <c r="E185" i="2" s="1"/>
  <c r="D185" i="2"/>
  <c r="F185" i="2" l="1"/>
  <c r="G185" i="2" s="1"/>
  <c r="D186" i="2" l="1"/>
  <c r="C186" i="2"/>
  <c r="E186" i="2" s="1"/>
  <c r="F186" i="2" l="1"/>
  <c r="G186" i="2" s="1"/>
  <c r="D187" i="2" l="1"/>
  <c r="C187" i="2"/>
  <c r="E187" i="2" s="1"/>
  <c r="F187" i="2" l="1"/>
  <c r="G187" i="2" s="1"/>
  <c r="C188" i="2"/>
  <c r="E188" i="2" s="1"/>
  <c r="D188" i="2"/>
  <c r="F188" i="2" l="1"/>
  <c r="G188" i="2" s="1"/>
  <c r="D189" i="2" l="1"/>
  <c r="C189" i="2"/>
  <c r="E189" i="2" s="1"/>
  <c r="F189" i="2" l="1"/>
  <c r="G189" i="2" s="1"/>
  <c r="D190" i="2" l="1"/>
  <c r="C190" i="2"/>
  <c r="E190" i="2" s="1"/>
  <c r="F190" i="2" l="1"/>
  <c r="G190" i="2" s="1"/>
  <c r="C191" i="2" l="1"/>
  <c r="E191" i="2" s="1"/>
  <c r="D191" i="2"/>
  <c r="F191" i="2" l="1"/>
  <c r="G191" i="2" s="1"/>
  <c r="D192" i="2" l="1"/>
  <c r="C192" i="2"/>
  <c r="E192" i="2" s="1"/>
  <c r="F192" i="2" l="1"/>
  <c r="G192" i="2" s="1"/>
  <c r="C193" i="2"/>
  <c r="E193" i="2" s="1"/>
  <c r="D193" i="2"/>
  <c r="F193" i="2" l="1"/>
  <c r="G193" i="2" s="1"/>
  <c r="C194" i="2" l="1"/>
  <c r="E194" i="2" s="1"/>
  <c r="D194" i="2"/>
  <c r="R7" i="1"/>
  <c r="R12" i="1" l="1"/>
  <c r="R17" i="1"/>
  <c r="F194" i="2"/>
  <c r="R6" i="1" s="1"/>
  <c r="R11" i="1" s="1"/>
  <c r="R23" i="1" s="1"/>
  <c r="R24" i="1" s="1"/>
  <c r="G194" i="2" l="1"/>
  <c r="R25" i="1"/>
  <c r="R18" i="1"/>
  <c r="R16" i="1"/>
  <c r="D195" i="2"/>
  <c r="R13" i="1"/>
  <c r="R15" i="1" s="1"/>
  <c r="C195" i="2"/>
  <c r="E195" i="2" s="1"/>
  <c r="R376" i="1" l="1"/>
  <c r="R19" i="1"/>
  <c r="R375" i="1" s="1"/>
  <c r="F195" i="2"/>
  <c r="G195" i="2" s="1"/>
  <c r="D196" i="2" l="1"/>
  <c r="C196" i="2"/>
  <c r="E196" i="2" s="1"/>
  <c r="F196" i="2" l="1"/>
  <c r="G196" i="2" s="1"/>
  <c r="D197" i="2"/>
  <c r="C197" i="2"/>
  <c r="E197" i="2" s="1"/>
  <c r="F197" i="2" l="1"/>
  <c r="G197" i="2" s="1"/>
  <c r="C198" i="2" l="1"/>
  <c r="E198" i="2" s="1"/>
  <c r="D198" i="2"/>
  <c r="F198" i="2" l="1"/>
  <c r="G198" i="2" l="1"/>
  <c r="D199" i="2" l="1"/>
  <c r="C199" i="2"/>
  <c r="E199" i="2" s="1"/>
  <c r="F199" i="2" l="1"/>
  <c r="G199" i="2" l="1"/>
  <c r="C200" i="2" l="1"/>
  <c r="E200" i="2" s="1"/>
  <c r="D200" i="2"/>
  <c r="F200" i="2" l="1"/>
  <c r="G200" i="2" l="1"/>
  <c r="D201" i="2" l="1"/>
  <c r="C201" i="2"/>
  <c r="E201" i="2" s="1"/>
  <c r="F201" i="2" l="1"/>
  <c r="G201" i="2" s="1"/>
  <c r="D202" i="2" l="1"/>
  <c r="C202" i="2"/>
  <c r="E202" i="2" s="1"/>
  <c r="F202" i="2" l="1"/>
  <c r="G202" i="2" s="1"/>
  <c r="D203" i="2" l="1"/>
  <c r="C203" i="2"/>
  <c r="E203" i="2" s="1"/>
  <c r="F203" i="2" l="1"/>
  <c r="G203" i="2"/>
  <c r="D204" i="2" s="1"/>
  <c r="C204" i="2" l="1"/>
  <c r="E204" i="2" s="1"/>
  <c r="F204" i="2" s="1"/>
  <c r="G204" i="2" s="1"/>
  <c r="D205" i="2" l="1"/>
  <c r="C205" i="2"/>
  <c r="E205" i="2" s="1"/>
  <c r="F205" i="2" l="1"/>
  <c r="G205" i="2" s="1"/>
  <c r="D206" i="2" s="1"/>
  <c r="C206" i="2" l="1"/>
  <c r="E206" i="2" s="1"/>
  <c r="S7" i="1"/>
  <c r="S12" i="1" l="1"/>
  <c r="S17" i="1"/>
  <c r="F206" i="2"/>
  <c r="S6" i="1" s="1"/>
  <c r="S16" i="1" s="1"/>
  <c r="G206" i="2" l="1"/>
  <c r="D207" i="2" s="1"/>
  <c r="S11" i="1"/>
  <c r="S23" i="1" s="1"/>
  <c r="S24" i="1" s="1"/>
  <c r="S13" i="1"/>
  <c r="S15" i="1" s="1"/>
  <c r="C207" i="2"/>
  <c r="E207" i="2" s="1"/>
  <c r="S25" i="1" l="1"/>
  <c r="S18" i="1"/>
  <c r="F207" i="2"/>
  <c r="G207" i="2" s="1"/>
  <c r="S376" i="1" l="1"/>
  <c r="S19" i="1"/>
  <c r="S375" i="1" s="1"/>
  <c r="C208" i="2"/>
  <c r="E208" i="2" s="1"/>
  <c r="D208" i="2"/>
  <c r="F208" i="2" l="1"/>
  <c r="G208" i="2" s="1"/>
  <c r="D209" i="2" s="1"/>
  <c r="C209" i="2"/>
  <c r="E209" i="2" s="1"/>
  <c r="F209" i="2" l="1"/>
  <c r="G209" i="2" s="1"/>
  <c r="D210" i="2" l="1"/>
  <c r="C210" i="2"/>
  <c r="E210" i="2" s="1"/>
  <c r="F210" i="2" l="1"/>
  <c r="G210" i="2"/>
  <c r="D211" i="2" s="1"/>
  <c r="C211" i="2" l="1"/>
  <c r="E211" i="2" s="1"/>
  <c r="F211" i="2"/>
  <c r="G211" i="2" s="1"/>
  <c r="D212" i="2" l="1"/>
  <c r="C212" i="2"/>
  <c r="E212" i="2" s="1"/>
  <c r="F212" i="2" l="1"/>
  <c r="G212" i="2" s="1"/>
  <c r="D213" i="2" s="1"/>
  <c r="C213" i="2" l="1"/>
  <c r="E213" i="2" s="1"/>
  <c r="F213" i="2" s="1"/>
  <c r="G213" i="2" s="1"/>
  <c r="D214" i="2" l="1"/>
  <c r="C214" i="2"/>
  <c r="E214" i="2" s="1"/>
  <c r="F214" i="2" l="1"/>
  <c r="G214" i="2"/>
  <c r="D215" i="2" s="1"/>
  <c r="C215" i="2" l="1"/>
  <c r="E215" i="2" s="1"/>
  <c r="F215" i="2" s="1"/>
  <c r="G215" i="2" s="1"/>
  <c r="D216" i="2" l="1"/>
  <c r="C216" i="2"/>
  <c r="E216" i="2" s="1"/>
  <c r="F216" i="2" l="1"/>
  <c r="G216" i="2" l="1"/>
  <c r="C217" i="2" s="1"/>
  <c r="E217" i="2" s="1"/>
  <c r="D217" i="2" l="1"/>
  <c r="F217" i="2" l="1"/>
  <c r="G217" i="2" s="1"/>
  <c r="D218" i="2" l="1"/>
  <c r="C218" i="2"/>
  <c r="E218" i="2" s="1"/>
  <c r="T7" i="1"/>
  <c r="T12" i="1" l="1"/>
  <c r="T17" i="1"/>
  <c r="F218" i="2"/>
  <c r="T6" i="1" s="1"/>
  <c r="T11" i="1" s="1"/>
  <c r="T23" i="1" s="1"/>
  <c r="T24" i="1" s="1"/>
  <c r="T25" i="1" l="1"/>
  <c r="T18" i="1"/>
  <c r="G218" i="2"/>
  <c r="T13" i="1" s="1"/>
  <c r="T15" i="1" s="1"/>
  <c r="T16" i="1"/>
  <c r="C219" i="2"/>
  <c r="E219" i="2" s="1"/>
  <c r="T376" i="1" l="1"/>
  <c r="D219" i="2"/>
  <c r="F219" i="2" s="1"/>
  <c r="G219" i="2" s="1"/>
  <c r="T19" i="1"/>
  <c r="T375" i="1" s="1"/>
  <c r="D220" i="2" l="1"/>
  <c r="C220" i="2"/>
  <c r="E220" i="2" s="1"/>
  <c r="F220" i="2" l="1"/>
  <c r="G220" i="2" s="1"/>
  <c r="D221" i="2" l="1"/>
  <c r="C221" i="2"/>
  <c r="E221" i="2" s="1"/>
  <c r="F221" i="2" l="1"/>
  <c r="G221" i="2" s="1"/>
  <c r="D222" i="2" l="1"/>
  <c r="C222" i="2"/>
  <c r="E222" i="2" s="1"/>
  <c r="F222" i="2" l="1"/>
  <c r="G222" i="2"/>
  <c r="C223" i="2" l="1"/>
  <c r="E223" i="2" s="1"/>
  <c r="D223" i="2"/>
  <c r="F223" i="2" l="1"/>
  <c r="G223" i="2" l="1"/>
  <c r="D224" i="2" l="1"/>
  <c r="C224" i="2"/>
  <c r="E224" i="2" s="1"/>
  <c r="F224" i="2" l="1"/>
  <c r="G224" i="2" l="1"/>
  <c r="C225" i="2" l="1"/>
  <c r="E225" i="2" s="1"/>
  <c r="D225" i="2"/>
  <c r="F225" i="2" l="1"/>
  <c r="G225" i="2" s="1"/>
  <c r="C226" i="2" s="1"/>
  <c r="E226" i="2" s="1"/>
  <c r="D226" i="2" l="1"/>
  <c r="F226" i="2" l="1"/>
  <c r="G226" i="2" s="1"/>
  <c r="C227" i="2" l="1"/>
  <c r="E227" i="2" s="1"/>
  <c r="D227" i="2"/>
  <c r="F227" i="2" s="1"/>
  <c r="G227" i="2" l="1"/>
  <c r="C228" i="2" s="1"/>
  <c r="E228" i="2" s="1"/>
  <c r="D228" i="2" l="1"/>
  <c r="F228" i="2" s="1"/>
  <c r="G228" i="2" l="1"/>
  <c r="C229" i="2" l="1"/>
  <c r="E229" i="2" s="1"/>
  <c r="D229" i="2"/>
  <c r="F229" i="2" l="1"/>
  <c r="G229" i="2" s="1"/>
  <c r="D230" i="2" l="1"/>
  <c r="C230" i="2"/>
  <c r="E230" i="2" s="1"/>
  <c r="U7" i="1"/>
  <c r="U12" i="1" l="1"/>
  <c r="U17" i="1"/>
  <c r="F230" i="2"/>
  <c r="U6" i="1" s="1"/>
  <c r="U16" i="1" s="1"/>
  <c r="G230" i="2" l="1"/>
  <c r="C231" i="2" s="1"/>
  <c r="E231" i="2" s="1"/>
  <c r="U11" i="1"/>
  <c r="U23" i="1" s="1"/>
  <c r="U24" i="1" s="1"/>
  <c r="U13" i="1" l="1"/>
  <c r="U15" i="1" s="1"/>
  <c r="D231" i="2"/>
  <c r="F231" i="2" s="1"/>
  <c r="G231" i="2" s="1"/>
  <c r="U25" i="1"/>
  <c r="U18" i="1"/>
  <c r="U376" i="1" l="1"/>
  <c r="U19" i="1"/>
  <c r="U375" i="1" s="1"/>
  <c r="C232" i="2"/>
  <c r="E232" i="2" s="1"/>
  <c r="D232" i="2"/>
  <c r="F232" i="2" s="1"/>
  <c r="G232" i="2" l="1"/>
  <c r="D233" i="2" s="1"/>
  <c r="C233" i="2" l="1"/>
  <c r="E233" i="2" s="1"/>
  <c r="F233" i="2" s="1"/>
  <c r="G233" i="2" l="1"/>
  <c r="D234" i="2" l="1"/>
  <c r="C234" i="2"/>
  <c r="E234" i="2" s="1"/>
  <c r="F234" i="2" l="1"/>
  <c r="G234" i="2" l="1"/>
  <c r="D235" i="2" l="1"/>
  <c r="C235" i="2"/>
  <c r="E235" i="2" s="1"/>
  <c r="F235" i="2" l="1"/>
  <c r="G235" i="2" l="1"/>
  <c r="C236" i="2" l="1"/>
  <c r="E236" i="2" s="1"/>
  <c r="D236" i="2"/>
  <c r="F236" i="2" l="1"/>
  <c r="G236" i="2" l="1"/>
  <c r="C237" i="2" s="1"/>
  <c r="E237" i="2" s="1"/>
  <c r="D237" i="2" l="1"/>
  <c r="F237" i="2" s="1"/>
  <c r="G237" i="2" l="1"/>
  <c r="C238" i="2" s="1"/>
  <c r="E238" i="2" s="1"/>
  <c r="D238" i="2" l="1"/>
  <c r="F238" i="2" l="1"/>
  <c r="G238" i="2" s="1"/>
  <c r="C239" i="2" l="1"/>
  <c r="E239" i="2" s="1"/>
  <c r="D239" i="2"/>
  <c r="F239" i="2" s="1"/>
  <c r="G239" i="2" l="1"/>
  <c r="D240" i="2" s="1"/>
  <c r="C240" i="2" l="1"/>
  <c r="E240" i="2" s="1"/>
  <c r="F240" i="2"/>
  <c r="G240" i="2" s="1"/>
  <c r="C241" i="2" l="1"/>
  <c r="E241" i="2" s="1"/>
  <c r="D241" i="2"/>
  <c r="F241" i="2" l="1"/>
  <c r="G241" i="2" s="1"/>
  <c r="D242" i="2" l="1"/>
  <c r="C242" i="2"/>
  <c r="E242" i="2" s="1"/>
  <c r="V7" i="1" l="1"/>
  <c r="V12" i="1" l="1"/>
  <c r="V17" i="1"/>
  <c r="F242" i="2"/>
  <c r="V6" i="1" s="1"/>
  <c r="G242" i="2" l="1"/>
  <c r="D243" i="2" s="1"/>
  <c r="V16" i="1"/>
  <c r="V11" i="1"/>
  <c r="V23" i="1" s="1"/>
  <c r="V24" i="1" s="1"/>
  <c r="V13" i="1" l="1"/>
  <c r="V15" i="1" s="1"/>
  <c r="C243" i="2"/>
  <c r="E243" i="2" s="1"/>
  <c r="V25" i="1"/>
  <c r="V18" i="1"/>
  <c r="F243" i="2"/>
  <c r="G243" i="2" s="1"/>
  <c r="V376" i="1" l="1"/>
  <c r="V19" i="1"/>
  <c r="V375" i="1" s="1"/>
  <c r="C244" i="2"/>
  <c r="E244" i="2" s="1"/>
  <c r="D244" i="2"/>
  <c r="F244" i="2" l="1"/>
  <c r="G244" i="2" s="1"/>
  <c r="D245" i="2" l="1"/>
  <c r="C245" i="2"/>
  <c r="E245" i="2" s="1"/>
  <c r="F245" i="2" l="1"/>
  <c r="G245" i="2" s="1"/>
  <c r="C246" i="2" l="1"/>
  <c r="E246" i="2" s="1"/>
  <c r="D246" i="2"/>
  <c r="F246" i="2" l="1"/>
  <c r="G246" i="2" s="1"/>
  <c r="D247" i="2" s="1"/>
  <c r="C247" i="2" l="1"/>
  <c r="E247" i="2" s="1"/>
  <c r="F247" i="2"/>
  <c r="G247" i="2" s="1"/>
  <c r="C248" i="2" l="1"/>
  <c r="E248" i="2" s="1"/>
  <c r="D248" i="2"/>
  <c r="F248" i="2" l="1"/>
  <c r="G248" i="2" s="1"/>
  <c r="C249" i="2" l="1"/>
  <c r="E249" i="2" s="1"/>
  <c r="D249" i="2"/>
  <c r="F249" i="2" l="1"/>
  <c r="G249" i="2" s="1"/>
  <c r="C250" i="2" s="1"/>
  <c r="E250" i="2" s="1"/>
  <c r="D250" i="2" l="1"/>
  <c r="F250" i="2" s="1"/>
  <c r="G250" i="2" s="1"/>
  <c r="D251" i="2" l="1"/>
  <c r="C251" i="2"/>
  <c r="E251" i="2" s="1"/>
  <c r="F251" i="2" l="1"/>
  <c r="G251" i="2" s="1"/>
  <c r="D252" i="2" l="1"/>
  <c r="C252" i="2"/>
  <c r="E252" i="2" s="1"/>
  <c r="F252" i="2" l="1"/>
  <c r="G252" i="2" s="1"/>
  <c r="D253" i="2" s="1"/>
  <c r="C253" i="2" l="1"/>
  <c r="E253" i="2" s="1"/>
  <c r="F253" i="2" s="1"/>
  <c r="G253" i="2" s="1"/>
  <c r="D254" i="2" l="1"/>
  <c r="C254" i="2"/>
  <c r="E254" i="2" s="1"/>
  <c r="W7" i="1"/>
  <c r="W12" i="1" l="1"/>
  <c r="W17" i="1"/>
  <c r="F254" i="2"/>
  <c r="W6" i="1" s="1"/>
  <c r="G254" i="2" l="1"/>
  <c r="D255" i="2" s="1"/>
  <c r="W16" i="1"/>
  <c r="W11" i="1"/>
  <c r="W23" i="1" s="1"/>
  <c r="W24" i="1" s="1"/>
  <c r="C255" i="2" l="1"/>
  <c r="E255" i="2" s="1"/>
  <c r="W13" i="1"/>
  <c r="W15" i="1" s="1"/>
  <c r="W25" i="1"/>
  <c r="W18" i="1"/>
  <c r="W376" i="1" l="1"/>
  <c r="W19" i="1"/>
  <c r="W375" i="1" s="1"/>
  <c r="F255" i="2"/>
  <c r="G255" i="2" s="1"/>
  <c r="D256" i="2" l="1"/>
  <c r="C256" i="2"/>
  <c r="E256" i="2" s="1"/>
  <c r="F256" i="2" l="1"/>
  <c r="G256" i="2" s="1"/>
  <c r="D257" i="2" s="1"/>
  <c r="C257" i="2" l="1"/>
  <c r="E257" i="2" s="1"/>
  <c r="F257" i="2"/>
  <c r="G257" i="2" l="1"/>
  <c r="D258" i="2" l="1"/>
  <c r="C258" i="2"/>
  <c r="E258" i="2" s="1"/>
  <c r="F258" i="2" l="1"/>
  <c r="G258" i="2" l="1"/>
  <c r="C259" i="2" l="1"/>
  <c r="E259" i="2" s="1"/>
  <c r="D259" i="2"/>
  <c r="F259" i="2" l="1"/>
  <c r="G259" i="2" s="1"/>
  <c r="D260" i="2" l="1"/>
  <c r="C260" i="2"/>
  <c r="E260" i="2" s="1"/>
  <c r="F260" i="2" l="1"/>
  <c r="G260" i="2" s="1"/>
  <c r="D261" i="2" s="1"/>
  <c r="C261" i="2" l="1"/>
  <c r="E261" i="2" s="1"/>
  <c r="F261" i="2" s="1"/>
  <c r="G261" i="2" s="1"/>
  <c r="D262" i="2" l="1"/>
  <c r="C262" i="2"/>
  <c r="E262" i="2" s="1"/>
  <c r="F262" i="2" l="1"/>
  <c r="G262" i="2" s="1"/>
  <c r="D263" i="2" l="1"/>
  <c r="C263" i="2"/>
  <c r="E263" i="2" s="1"/>
  <c r="F263" i="2" l="1"/>
  <c r="G263" i="2" s="1"/>
  <c r="C264" i="2" l="1"/>
  <c r="E264" i="2" s="1"/>
  <c r="D264" i="2"/>
  <c r="F264" i="2" s="1"/>
  <c r="G264" i="2" s="1"/>
  <c r="D265" i="2" l="1"/>
  <c r="C265" i="2"/>
  <c r="E265" i="2" s="1"/>
  <c r="F265" i="2" l="1"/>
  <c r="G265" i="2" s="1"/>
  <c r="D266" i="2" l="1"/>
  <c r="C266" i="2"/>
  <c r="E266" i="2" s="1"/>
  <c r="X7" i="1"/>
  <c r="X12" i="1" l="1"/>
  <c r="X17" i="1"/>
  <c r="F266" i="2"/>
  <c r="X6" i="1" s="1"/>
  <c r="X11" i="1" s="1"/>
  <c r="X23" i="1" s="1"/>
  <c r="X24" i="1" s="1"/>
  <c r="X25" i="1" l="1"/>
  <c r="X18" i="1"/>
  <c r="G266" i="2"/>
  <c r="X13" i="1" s="1"/>
  <c r="X15" i="1" s="1"/>
  <c r="X16" i="1"/>
  <c r="C267" i="2" l="1"/>
  <c r="E267" i="2" s="1"/>
  <c r="X376" i="1"/>
  <c r="X19" i="1"/>
  <c r="X375" i="1" s="1"/>
  <c r="D267" i="2"/>
  <c r="F267" i="2" s="1"/>
  <c r="G267" i="2" l="1"/>
  <c r="C268" i="2" l="1"/>
  <c r="E268" i="2" s="1"/>
  <c r="D268" i="2"/>
  <c r="F268" i="2" l="1"/>
  <c r="G268" i="2" l="1"/>
  <c r="D269" i="2" l="1"/>
  <c r="C269" i="2"/>
  <c r="E269" i="2" s="1"/>
  <c r="F269" i="2" l="1"/>
  <c r="G269" i="2" l="1"/>
  <c r="C270" i="2" l="1"/>
  <c r="E270" i="2" s="1"/>
  <c r="D270" i="2"/>
  <c r="F270" i="2" l="1"/>
  <c r="G270" i="2" s="1"/>
  <c r="D271" i="2" l="1"/>
  <c r="C271" i="2"/>
  <c r="E271" i="2" s="1"/>
  <c r="F271" i="2" l="1"/>
  <c r="G271" i="2" s="1"/>
  <c r="C272" i="2" l="1"/>
  <c r="E272" i="2" s="1"/>
  <c r="D272" i="2"/>
  <c r="F272" i="2" s="1"/>
  <c r="G272" i="2" s="1"/>
  <c r="C273" i="2" l="1"/>
  <c r="E273" i="2" s="1"/>
  <c r="D273" i="2"/>
  <c r="F273" i="2" l="1"/>
  <c r="G273" i="2" s="1"/>
  <c r="D274" i="2" l="1"/>
  <c r="C274" i="2"/>
  <c r="E274" i="2" s="1"/>
  <c r="F274" i="2" l="1"/>
  <c r="G274" i="2"/>
  <c r="D275" i="2" s="1"/>
  <c r="C275" i="2" l="1"/>
  <c r="E275" i="2" s="1"/>
  <c r="F275" i="2"/>
  <c r="G275" i="2" s="1"/>
  <c r="D276" i="2" l="1"/>
  <c r="C276" i="2"/>
  <c r="E276" i="2" s="1"/>
  <c r="F276" i="2" l="1"/>
  <c r="G276" i="2" s="1"/>
  <c r="D277" i="2" l="1"/>
  <c r="C277" i="2"/>
  <c r="E277" i="2" s="1"/>
  <c r="F277" i="2" l="1"/>
  <c r="G277" i="2" s="1"/>
  <c r="D278" i="2" l="1"/>
  <c r="C278" i="2"/>
  <c r="E278" i="2" s="1"/>
  <c r="Y7" i="1"/>
  <c r="Y12" i="1" l="1"/>
  <c r="Y17" i="1"/>
  <c r="F278" i="2"/>
  <c r="Y6" i="1" s="1"/>
  <c r="Y11" i="1" s="1"/>
  <c r="Y23" i="1" s="1"/>
  <c r="Y24" i="1" s="1"/>
  <c r="Y25" i="1" l="1"/>
  <c r="Y18" i="1"/>
  <c r="G278" i="2"/>
  <c r="D279" i="2" s="1"/>
  <c r="Y16" i="1"/>
  <c r="Y376" i="1" l="1"/>
  <c r="C279" i="2"/>
  <c r="E279" i="2" s="1"/>
  <c r="F279" i="2" s="1"/>
  <c r="G279" i="2" s="1"/>
  <c r="Y13" i="1"/>
  <c r="Y15" i="1" s="1"/>
  <c r="Y19" i="1" s="1"/>
  <c r="Y375" i="1" l="1"/>
  <c r="C280" i="2"/>
  <c r="E280" i="2" s="1"/>
  <c r="D280" i="2"/>
  <c r="F280" i="2" l="1"/>
  <c r="G280" i="2" s="1"/>
  <c r="D281" i="2" l="1"/>
  <c r="C281" i="2"/>
  <c r="E281" i="2" s="1"/>
  <c r="F281" i="2" l="1"/>
  <c r="G281" i="2" s="1"/>
  <c r="D282" i="2" l="1"/>
  <c r="C282" i="2"/>
  <c r="E282" i="2" s="1"/>
  <c r="F282" i="2" l="1"/>
  <c r="G282" i="2" s="1"/>
  <c r="D283" i="2" l="1"/>
  <c r="C283" i="2"/>
  <c r="E283" i="2" s="1"/>
  <c r="F283" i="2" l="1"/>
  <c r="G283" i="2" s="1"/>
  <c r="D284" i="2" l="1"/>
  <c r="C284" i="2"/>
  <c r="E284" i="2" s="1"/>
  <c r="F284" i="2" l="1"/>
  <c r="G284" i="2" s="1"/>
  <c r="D285" i="2" l="1"/>
  <c r="C285" i="2"/>
  <c r="E285" i="2" s="1"/>
  <c r="F285" i="2" l="1"/>
  <c r="G285" i="2" s="1"/>
  <c r="D286" i="2" l="1"/>
  <c r="C286" i="2"/>
  <c r="E286" i="2" s="1"/>
  <c r="F286" i="2" l="1"/>
  <c r="G286" i="2" s="1"/>
  <c r="D287" i="2" l="1"/>
  <c r="C287" i="2"/>
  <c r="E287" i="2" s="1"/>
  <c r="F287" i="2" l="1"/>
  <c r="G287" i="2" s="1"/>
  <c r="D288" i="2" s="1"/>
  <c r="C288" i="2"/>
  <c r="E288" i="2" s="1"/>
  <c r="F288" i="2" l="1"/>
  <c r="G288" i="2" s="1"/>
  <c r="D289" i="2" l="1"/>
  <c r="C289" i="2"/>
  <c r="E289" i="2" s="1"/>
  <c r="F289" i="2" l="1"/>
  <c r="G289" i="2" s="1"/>
  <c r="D290" i="2" s="1"/>
  <c r="C290" i="2" l="1"/>
  <c r="E290" i="2" s="1"/>
  <c r="Z7" i="1"/>
  <c r="Z12" i="1" l="1"/>
  <c r="Z17" i="1"/>
  <c r="F290" i="2"/>
  <c r="Z6" i="1" s="1"/>
  <c r="Z11" i="1" s="1"/>
  <c r="Z23" i="1" s="1"/>
  <c r="Z24" i="1" s="1"/>
  <c r="Z25" i="1" l="1"/>
  <c r="Z18" i="1"/>
  <c r="G290" i="2"/>
  <c r="Z13" i="1" s="1"/>
  <c r="Z15" i="1" s="1"/>
  <c r="Z16" i="1"/>
  <c r="Z376" i="1" l="1"/>
  <c r="C291" i="2"/>
  <c r="E291" i="2" s="1"/>
  <c r="Z19" i="1"/>
  <c r="Z375" i="1" s="1"/>
  <c r="D291" i="2"/>
  <c r="F291" i="2" s="1"/>
  <c r="G291" i="2" s="1"/>
  <c r="C292" i="2" l="1"/>
  <c r="E292" i="2" s="1"/>
  <c r="D292" i="2"/>
  <c r="F292" i="2" l="1"/>
  <c r="G292" i="2" s="1"/>
  <c r="D293" i="2" l="1"/>
  <c r="C293" i="2"/>
  <c r="E293" i="2" s="1"/>
  <c r="F293" i="2" l="1"/>
  <c r="G293" i="2" s="1"/>
  <c r="D294" i="2"/>
  <c r="C294" i="2"/>
  <c r="E294" i="2" s="1"/>
  <c r="F294" i="2" l="1"/>
  <c r="G294" i="2" s="1"/>
  <c r="C295" i="2" l="1"/>
  <c r="E295" i="2" s="1"/>
  <c r="D295" i="2"/>
  <c r="F295" i="2" s="1"/>
  <c r="G295" i="2" l="1"/>
  <c r="D296" i="2" s="1"/>
  <c r="C296" i="2"/>
  <c r="E296" i="2" s="1"/>
  <c r="F296" i="2" l="1"/>
  <c r="G296" i="2" s="1"/>
  <c r="C297" i="2" l="1"/>
  <c r="E297" i="2" s="1"/>
  <c r="D297" i="2"/>
  <c r="F297" i="2" l="1"/>
  <c r="G297" i="2" s="1"/>
  <c r="D298" i="2" l="1"/>
  <c r="C298" i="2"/>
  <c r="E298" i="2" s="1"/>
  <c r="F298" i="2" l="1"/>
  <c r="G298" i="2" s="1"/>
  <c r="D299" i="2" l="1"/>
  <c r="C299" i="2"/>
  <c r="E299" i="2" s="1"/>
  <c r="F299" i="2" l="1"/>
  <c r="G299" i="2" s="1"/>
  <c r="D300" i="2" l="1"/>
  <c r="C300" i="2"/>
  <c r="E300" i="2" s="1"/>
  <c r="F300" i="2" l="1"/>
  <c r="G300" i="2" s="1"/>
  <c r="C301" i="2" l="1"/>
  <c r="E301" i="2" s="1"/>
  <c r="D301" i="2"/>
  <c r="F301" i="2" l="1"/>
  <c r="G301" i="2" s="1"/>
  <c r="D302" i="2" l="1"/>
  <c r="C302" i="2"/>
  <c r="E302" i="2" s="1"/>
  <c r="AA7" i="1" l="1"/>
  <c r="AA12" i="1" l="1"/>
  <c r="AA17" i="1"/>
  <c r="F302" i="2"/>
  <c r="AA6" i="1" s="1"/>
  <c r="G302" i="2" l="1"/>
  <c r="AA13" i="1" s="1"/>
  <c r="AA15" i="1" s="1"/>
  <c r="C303" i="2"/>
  <c r="E303" i="2" s="1"/>
  <c r="D303" i="2"/>
  <c r="AA11" i="1"/>
  <c r="AA23" i="1" s="1"/>
  <c r="AA24" i="1" s="1"/>
  <c r="AA16" i="1"/>
  <c r="AA25" i="1" l="1"/>
  <c r="AA18" i="1"/>
  <c r="AA376" i="1" l="1"/>
  <c r="AA19" i="1"/>
  <c r="AA375" i="1" s="1"/>
  <c r="F303" i="2"/>
  <c r="G303" i="2" s="1"/>
  <c r="C304" i="2" l="1"/>
  <c r="E304" i="2" s="1"/>
  <c r="D304" i="2"/>
  <c r="F304" i="2" l="1"/>
  <c r="G304" i="2" s="1"/>
  <c r="D305" i="2"/>
  <c r="C305" i="2"/>
  <c r="E305" i="2" s="1"/>
  <c r="F305" i="2" l="1"/>
  <c r="G305" i="2" s="1"/>
  <c r="D306" i="2" l="1"/>
  <c r="C306" i="2"/>
  <c r="E306" i="2" s="1"/>
  <c r="F306" i="2" l="1"/>
  <c r="G306" i="2" s="1"/>
  <c r="C307" i="2" s="1"/>
  <c r="E307" i="2" s="1"/>
  <c r="D307" i="2" l="1"/>
  <c r="F307" i="2" s="1"/>
  <c r="G307" i="2" s="1"/>
  <c r="D308" i="2" l="1"/>
  <c r="C308" i="2"/>
  <c r="E308" i="2" s="1"/>
  <c r="F308" i="2" l="1"/>
  <c r="G308" i="2" s="1"/>
  <c r="D309" i="2" l="1"/>
  <c r="C309" i="2"/>
  <c r="E309" i="2" s="1"/>
  <c r="F309" i="2" l="1"/>
  <c r="G309" i="2" s="1"/>
  <c r="D310" i="2" s="1"/>
  <c r="C310" i="2"/>
  <c r="E310" i="2" s="1"/>
  <c r="F310" i="2" l="1"/>
  <c r="G310" i="2" s="1"/>
  <c r="C311" i="2" l="1"/>
  <c r="E311" i="2" s="1"/>
  <c r="D311" i="2"/>
  <c r="F311" i="2" s="1"/>
  <c r="G311" i="2" s="1"/>
  <c r="D312" i="2" l="1"/>
  <c r="C312" i="2"/>
  <c r="E312" i="2" s="1"/>
  <c r="F312" i="2" l="1"/>
  <c r="G312" i="2" s="1"/>
  <c r="D313" i="2" l="1"/>
  <c r="C313" i="2"/>
  <c r="E313" i="2" s="1"/>
  <c r="F313" i="2" l="1"/>
  <c r="G313" i="2" s="1"/>
  <c r="C314" i="2" l="1"/>
  <c r="E314" i="2" s="1"/>
  <c r="D314" i="2"/>
  <c r="AB7" i="1"/>
  <c r="AB12" i="1" l="1"/>
  <c r="AB17" i="1"/>
  <c r="F314" i="2"/>
  <c r="AB6" i="1" s="1"/>
  <c r="AB11" i="1" s="1"/>
  <c r="AB23" i="1" s="1"/>
  <c r="AB24" i="1" s="1"/>
  <c r="AB25" i="1" l="1"/>
  <c r="AB18" i="1"/>
  <c r="G314" i="2"/>
  <c r="AB13" i="1" s="1"/>
  <c r="AB15" i="1" s="1"/>
  <c r="AB16" i="1"/>
  <c r="AB376" i="1" l="1"/>
  <c r="C315" i="2"/>
  <c r="E315" i="2" s="1"/>
  <c r="AB19" i="1"/>
  <c r="AB375" i="1" s="1"/>
  <c r="D315" i="2"/>
  <c r="F315" i="2" s="1"/>
  <c r="G315" i="2" s="1"/>
  <c r="D316" i="2" l="1"/>
  <c r="C316" i="2"/>
  <c r="E316" i="2" s="1"/>
  <c r="F316" i="2" l="1"/>
  <c r="G316" i="2" s="1"/>
  <c r="D317" i="2" l="1"/>
  <c r="C317" i="2"/>
  <c r="E317" i="2" s="1"/>
  <c r="F317" i="2" l="1"/>
  <c r="G317" i="2" s="1"/>
  <c r="D318" i="2" l="1"/>
  <c r="C318" i="2"/>
  <c r="E318" i="2" s="1"/>
  <c r="F318" i="2" l="1"/>
  <c r="G318" i="2" s="1"/>
  <c r="D319" i="2"/>
  <c r="C319" i="2"/>
  <c r="E319" i="2" s="1"/>
  <c r="F319" i="2" l="1"/>
  <c r="G319" i="2" s="1"/>
  <c r="D320" i="2" l="1"/>
  <c r="C320" i="2"/>
  <c r="E320" i="2" s="1"/>
  <c r="F320" i="2" l="1"/>
  <c r="G320" i="2" l="1"/>
  <c r="C321" i="2" s="1"/>
  <c r="E321" i="2" s="1"/>
  <c r="D321" i="2" l="1"/>
  <c r="F321" i="2" s="1"/>
  <c r="G321" i="2" s="1"/>
  <c r="D322" i="2" l="1"/>
  <c r="C322" i="2"/>
  <c r="E322" i="2" s="1"/>
  <c r="F322" i="2" l="1"/>
  <c r="G322" i="2" s="1"/>
  <c r="C323" i="2" l="1"/>
  <c r="E323" i="2" s="1"/>
  <c r="D323" i="2"/>
  <c r="F323" i="2" s="1"/>
  <c r="G323" i="2" l="1"/>
  <c r="C324" i="2" s="1"/>
  <c r="E324" i="2" s="1"/>
  <c r="D324" i="2" l="1"/>
  <c r="F324" i="2" s="1"/>
  <c r="G324" i="2" s="1"/>
  <c r="C325" i="2" s="1"/>
  <c r="E325" i="2" s="1"/>
  <c r="D325" i="2" l="1"/>
  <c r="F325" i="2" s="1"/>
  <c r="G325" i="2" s="1"/>
  <c r="D326" i="2" l="1"/>
  <c r="C326" i="2"/>
  <c r="E326" i="2" s="1"/>
  <c r="AC7" i="1" l="1"/>
  <c r="AC12" i="1" l="1"/>
  <c r="AC17" i="1"/>
  <c r="F326" i="2"/>
  <c r="AC6" i="1" s="1"/>
  <c r="AC11" i="1" s="1"/>
  <c r="AC23" i="1" s="1"/>
  <c r="AC24" i="1" s="1"/>
  <c r="AC25" i="1" l="1"/>
  <c r="AC18" i="1"/>
  <c r="G326" i="2"/>
  <c r="C327" i="2" s="1"/>
  <c r="E327" i="2" s="1"/>
  <c r="AC16" i="1"/>
  <c r="AC376" i="1" l="1"/>
  <c r="D327" i="2"/>
  <c r="F327" i="2" s="1"/>
  <c r="G327" i="2" s="1"/>
  <c r="D328" i="2" s="1"/>
  <c r="AC13" i="1"/>
  <c r="AC15" i="1" s="1"/>
  <c r="AC19" i="1" s="1"/>
  <c r="AC375" i="1" s="1"/>
  <c r="C328" i="2" l="1"/>
  <c r="E328" i="2" s="1"/>
  <c r="F328" i="2" s="1"/>
  <c r="G328" i="2" l="1"/>
  <c r="D329" i="2" l="1"/>
  <c r="C329" i="2"/>
  <c r="E329" i="2" s="1"/>
  <c r="F329" i="2" l="1"/>
  <c r="G329" i="2" l="1"/>
  <c r="D330" i="2" l="1"/>
  <c r="C330" i="2"/>
  <c r="E330" i="2" s="1"/>
  <c r="F330" i="2" l="1"/>
  <c r="G330" i="2"/>
  <c r="D331" i="2" l="1"/>
  <c r="C331" i="2"/>
  <c r="E331" i="2" s="1"/>
  <c r="F331" i="2" l="1"/>
  <c r="G331" i="2" s="1"/>
  <c r="D332" i="2" l="1"/>
  <c r="C332" i="2"/>
  <c r="E332" i="2" s="1"/>
  <c r="F332" i="2" l="1"/>
  <c r="G332" i="2" s="1"/>
  <c r="C333" i="2" l="1"/>
  <c r="E333" i="2" s="1"/>
  <c r="D333" i="2"/>
  <c r="F333" i="2" s="1"/>
  <c r="G333" i="2" l="1"/>
  <c r="D334" i="2" l="1"/>
  <c r="C334" i="2"/>
  <c r="E334" i="2" s="1"/>
  <c r="F334" i="2" l="1"/>
  <c r="G334" i="2" s="1"/>
  <c r="C335" i="2" l="1"/>
  <c r="E335" i="2" s="1"/>
  <c r="D335" i="2"/>
  <c r="F335" i="2" l="1"/>
  <c r="G335" i="2" s="1"/>
  <c r="D336" i="2" l="1"/>
  <c r="C336" i="2"/>
  <c r="E336" i="2" s="1"/>
  <c r="F336" i="2" l="1"/>
  <c r="G336" i="2" s="1"/>
  <c r="C337" i="2" l="1"/>
  <c r="E337" i="2" s="1"/>
  <c r="D337" i="2"/>
  <c r="F337" i="2" l="1"/>
  <c r="G337" i="2" s="1"/>
  <c r="C338" i="2" l="1"/>
  <c r="E338" i="2" s="1"/>
  <c r="D338" i="2"/>
  <c r="AD7" i="1" l="1"/>
  <c r="AD12" i="1" l="1"/>
  <c r="AD17" i="1"/>
  <c r="F338" i="2"/>
  <c r="AD6" i="1" l="1"/>
  <c r="G338" i="2"/>
  <c r="C339" i="2" l="1"/>
  <c r="E339" i="2" s="1"/>
  <c r="D339" i="2"/>
  <c r="AD13" i="1"/>
  <c r="AD15" i="1" s="1"/>
  <c r="AD11" i="1"/>
  <c r="AD23" i="1" s="1"/>
  <c r="AD24" i="1" s="1"/>
  <c r="AD16" i="1"/>
  <c r="AD25" i="1" l="1"/>
  <c r="AD18" i="1"/>
  <c r="AD376" i="1" l="1"/>
  <c r="AD19" i="1"/>
  <c r="AD375" i="1" s="1"/>
  <c r="F339" i="2"/>
  <c r="G339" i="2" l="1"/>
  <c r="C340" i="2" l="1"/>
  <c r="E340" i="2" s="1"/>
  <c r="D340" i="2"/>
  <c r="F340" i="2" l="1"/>
  <c r="G340" i="2" l="1"/>
  <c r="C341" i="2" l="1"/>
  <c r="E341" i="2" s="1"/>
  <c r="D341" i="2"/>
  <c r="F341" i="2" l="1"/>
  <c r="G341" i="2" l="1"/>
  <c r="C342" i="2" l="1"/>
  <c r="E342" i="2" s="1"/>
  <c r="D342" i="2"/>
  <c r="F342" i="2" l="1"/>
  <c r="G342" i="2" l="1"/>
  <c r="D343" i="2" l="1"/>
  <c r="C343" i="2"/>
  <c r="E343" i="2" s="1"/>
  <c r="F343" i="2" l="1"/>
  <c r="G343" i="2" l="1"/>
  <c r="D344" i="2" l="1"/>
  <c r="C344" i="2"/>
  <c r="E344" i="2" s="1"/>
  <c r="F344" i="2" l="1"/>
  <c r="G344" i="2" s="1"/>
  <c r="D345" i="2" l="1"/>
  <c r="C345" i="2"/>
  <c r="E345" i="2" s="1"/>
  <c r="F345" i="2" l="1"/>
  <c r="G345" i="2" s="1"/>
  <c r="D346" i="2" l="1"/>
  <c r="C346" i="2"/>
  <c r="E346" i="2" s="1"/>
  <c r="F346" i="2" l="1"/>
  <c r="G346" i="2" s="1"/>
  <c r="C347" i="2" l="1"/>
  <c r="E347" i="2" s="1"/>
  <c r="D347" i="2"/>
  <c r="F347" i="2" l="1"/>
  <c r="G347" i="2" s="1"/>
  <c r="C348" i="2" l="1"/>
  <c r="E348" i="2" s="1"/>
  <c r="D348" i="2"/>
  <c r="F348" i="2" l="1"/>
  <c r="G348" i="2" s="1"/>
  <c r="C349" i="2" l="1"/>
  <c r="E349" i="2" s="1"/>
  <c r="D349" i="2"/>
  <c r="F349" i="2" l="1"/>
  <c r="G349" i="2" s="1"/>
  <c r="C350" i="2" l="1"/>
  <c r="E350" i="2" s="1"/>
  <c r="D350" i="2"/>
  <c r="AE7" i="1" l="1"/>
  <c r="F350" i="2"/>
  <c r="AE12" i="1" l="1"/>
  <c r="AE17" i="1"/>
  <c r="AE6" i="1"/>
  <c r="G350" i="2"/>
  <c r="D351" i="2" l="1"/>
  <c r="AE13" i="1"/>
  <c r="AE15" i="1" s="1"/>
  <c r="C351" i="2"/>
  <c r="E351" i="2" s="1"/>
  <c r="AE11" i="1"/>
  <c r="AE23" i="1" s="1"/>
  <c r="AE24" i="1" s="1"/>
  <c r="AE16" i="1"/>
  <c r="AE25" i="1" l="1"/>
  <c r="AE18" i="1"/>
  <c r="AE19" i="1" s="1"/>
  <c r="AE375" i="1" s="1"/>
  <c r="F351" i="2"/>
  <c r="AE376" i="1" l="1"/>
  <c r="G351" i="2"/>
  <c r="C352" i="2" l="1"/>
  <c r="E352" i="2" s="1"/>
  <c r="D352" i="2"/>
  <c r="F352" i="2" l="1"/>
  <c r="G352" i="2" l="1"/>
  <c r="C353" i="2" l="1"/>
  <c r="E353" i="2" s="1"/>
  <c r="D353" i="2"/>
  <c r="F353" i="2" l="1"/>
  <c r="G353" i="2" l="1"/>
  <c r="C354" i="2" l="1"/>
  <c r="E354" i="2" s="1"/>
  <c r="D354" i="2"/>
  <c r="F354" i="2" l="1"/>
  <c r="G354" i="2" l="1"/>
  <c r="D355" i="2" l="1"/>
  <c r="C355" i="2"/>
  <c r="E355" i="2" s="1"/>
  <c r="F355" i="2" l="1"/>
  <c r="G355" i="2" l="1"/>
  <c r="C356" i="2" l="1"/>
  <c r="E356" i="2" s="1"/>
  <c r="D356" i="2"/>
  <c r="F356" i="2" l="1"/>
  <c r="G356" i="2" s="1"/>
  <c r="D357" i="2" l="1"/>
  <c r="C357" i="2"/>
  <c r="E357" i="2" s="1"/>
  <c r="F357" i="2" l="1"/>
  <c r="G357" i="2" s="1"/>
  <c r="C358" i="2" l="1"/>
  <c r="E358" i="2" s="1"/>
  <c r="D358" i="2"/>
  <c r="F358" i="2" l="1"/>
  <c r="G358" i="2" s="1"/>
  <c r="D359" i="2" l="1"/>
  <c r="C359" i="2"/>
  <c r="E359" i="2" s="1"/>
  <c r="F359" i="2" l="1"/>
  <c r="G359" i="2" s="1"/>
  <c r="C360" i="2" l="1"/>
  <c r="E360" i="2" s="1"/>
  <c r="D360" i="2"/>
  <c r="F360" i="2" l="1"/>
  <c r="G360" i="2" s="1"/>
  <c r="D361" i="2" l="1"/>
  <c r="C361" i="2"/>
  <c r="E361" i="2" s="1"/>
  <c r="F361" i="2" l="1"/>
  <c r="G361" i="2" s="1"/>
  <c r="D362" i="2" l="1"/>
  <c r="C362" i="2"/>
  <c r="E362" i="2" s="1"/>
  <c r="AF7" i="1" l="1"/>
  <c r="F362" i="2"/>
  <c r="AF6" i="1" s="1"/>
  <c r="AF12" i="1" l="1"/>
  <c r="AF17" i="1"/>
  <c r="AF11" i="1"/>
  <c r="AF23" i="1" s="1"/>
  <c r="AF24" i="1" s="1"/>
  <c r="AF16" i="1"/>
  <c r="G362" i="2"/>
  <c r="AF25" i="1" l="1"/>
  <c r="AF18" i="1"/>
  <c r="AF13" i="1"/>
  <c r="AF15" i="1" s="1"/>
  <c r="D363" i="2"/>
  <c r="C363" i="2"/>
  <c r="E363" i="2" s="1"/>
  <c r="AF376" i="1" l="1"/>
  <c r="AF19" i="1"/>
  <c r="AF375" i="1" s="1"/>
  <c r="F363" i="2"/>
  <c r="G363" i="2" l="1"/>
  <c r="C364" i="2" l="1"/>
  <c r="E364" i="2" s="1"/>
  <c r="D364" i="2"/>
  <c r="F364" i="2" l="1"/>
  <c r="G364" i="2" l="1"/>
  <c r="D365" i="2" l="1"/>
  <c r="C365" i="2"/>
  <c r="E365" i="2" s="1"/>
  <c r="F365" i="2" l="1"/>
  <c r="G365" i="2" l="1"/>
  <c r="D366" i="2" l="1"/>
  <c r="C366" i="2"/>
  <c r="E366" i="2" s="1"/>
  <c r="F366" i="2" l="1"/>
  <c r="G366" i="2" s="1"/>
  <c r="C367" i="2" l="1"/>
  <c r="E367" i="2" s="1"/>
  <c r="D367" i="2"/>
  <c r="F367" i="2" l="1"/>
  <c r="G367" i="2" s="1"/>
  <c r="D368" i="2" l="1"/>
  <c r="C368" i="2"/>
  <c r="E368" i="2" s="1"/>
  <c r="F368" i="2" l="1"/>
  <c r="G368" i="2" s="1"/>
  <c r="D369" i="2" l="1"/>
  <c r="C369" i="2"/>
  <c r="E369" i="2" s="1"/>
  <c r="F369" i="2" l="1"/>
  <c r="G369" i="2" s="1"/>
  <c r="C370" i="2" l="1"/>
  <c r="E370" i="2" s="1"/>
  <c r="D370" i="2"/>
  <c r="F370" i="2" l="1"/>
  <c r="G370" i="2" s="1"/>
  <c r="D371" i="2" l="1"/>
  <c r="C371" i="2"/>
  <c r="E371" i="2" s="1"/>
  <c r="F371" i="2" l="1"/>
  <c r="G371" i="2" s="1"/>
  <c r="D372" i="2" l="1"/>
  <c r="C372" i="2"/>
  <c r="E372" i="2" s="1"/>
  <c r="F372" i="2" l="1"/>
  <c r="G372" i="2" s="1"/>
  <c r="C373" i="2" l="1"/>
  <c r="E373" i="2" s="1"/>
  <c r="D373" i="2"/>
  <c r="F373" i="2" l="1"/>
  <c r="G373" i="2" s="1"/>
  <c r="C374" i="2" l="1"/>
  <c r="E374" i="2" s="1"/>
  <c r="D374" i="2"/>
  <c r="D375" i="2" l="1"/>
  <c r="E375" i="2" l="1"/>
  <c r="AG7" i="1"/>
  <c r="F374" i="2"/>
  <c r="AG12" i="1" l="1"/>
  <c r="AG17" i="1"/>
  <c r="AH17" i="1" s="1"/>
  <c r="AI17" i="1" s="1"/>
  <c r="AJ17" i="1" s="1"/>
  <c r="AK17" i="1" s="1"/>
  <c r="AL17" i="1" s="1"/>
  <c r="AM17" i="1" s="1"/>
  <c r="AN17" i="1" s="1"/>
  <c r="AO17" i="1" s="1"/>
  <c r="AP17" i="1" s="1"/>
  <c r="AQ17" i="1" s="1"/>
  <c r="F375" i="2"/>
  <c r="AG6" i="1"/>
  <c r="G374" i="2"/>
  <c r="AG13" i="1" s="1"/>
  <c r="AG15" i="1" l="1"/>
  <c r="AG11" i="1"/>
  <c r="AG23" i="1" s="1"/>
  <c r="AG24" i="1" s="1"/>
  <c r="AG16" i="1"/>
  <c r="AH16" i="1" s="1"/>
  <c r="AI16" i="1" s="1"/>
  <c r="AJ16" i="1" s="1"/>
  <c r="AK16" i="1" s="1"/>
  <c r="AL16" i="1" s="1"/>
  <c r="AM16" i="1" s="1"/>
  <c r="AN16" i="1" s="1"/>
  <c r="AO16" i="1" s="1"/>
  <c r="AP16" i="1" s="1"/>
  <c r="AQ16" i="1" s="1"/>
  <c r="AG25" i="1" l="1"/>
  <c r="AH24" i="1" s="1"/>
  <c r="AG18" i="1"/>
  <c r="AG19" i="1" l="1"/>
  <c r="AG375" i="1" s="1"/>
  <c r="AH18" i="1"/>
  <c r="AG376" i="1"/>
  <c r="AH25" i="1"/>
  <c r="AI24" i="1" s="1"/>
  <c r="AH19" i="1" l="1"/>
  <c r="AH375" i="1" s="1"/>
  <c r="AI18" i="1"/>
  <c r="AH376" i="1"/>
  <c r="AI25" i="1"/>
  <c r="AJ24" i="1" s="1"/>
  <c r="AI376" i="1" l="1"/>
  <c r="AJ25" i="1"/>
  <c r="AK24" i="1" s="1"/>
  <c r="AI19" i="1"/>
  <c r="AI375" i="1" s="1"/>
  <c r="AJ18" i="1"/>
  <c r="AJ19" i="1" l="1"/>
  <c r="AJ375" i="1" s="1"/>
  <c r="AK18" i="1"/>
  <c r="AJ376" i="1"/>
  <c r="AK25" i="1"/>
  <c r="AL24" i="1" s="1"/>
  <c r="AK376" i="1" l="1"/>
  <c r="AL25" i="1"/>
  <c r="AM24" i="1" s="1"/>
  <c r="AK19" i="1"/>
  <c r="AK375" i="1" s="1"/>
  <c r="AL18" i="1"/>
  <c r="AL19" i="1" l="1"/>
  <c r="AL375" i="1" s="1"/>
  <c r="AM18" i="1"/>
  <c r="AL376" i="1"/>
  <c r="AM25" i="1"/>
  <c r="AN24" i="1" s="1"/>
  <c r="AM376" i="1" l="1"/>
  <c r="AN25" i="1"/>
  <c r="AO24" i="1" s="1"/>
  <c r="AM19" i="1"/>
  <c r="AM375" i="1" s="1"/>
  <c r="AN18" i="1"/>
  <c r="AN19" i="1" l="1"/>
  <c r="AN375" i="1" s="1"/>
  <c r="AO18" i="1"/>
  <c r="AN376" i="1"/>
  <c r="AO25" i="1"/>
  <c r="AP24" i="1" s="1"/>
  <c r="AO376" i="1" l="1"/>
  <c r="AP25" i="1"/>
  <c r="AQ24" i="1" s="1"/>
  <c r="AO19" i="1"/>
  <c r="AO375" i="1" s="1"/>
  <c r="AP18" i="1"/>
  <c r="AP19" i="1" l="1"/>
  <c r="AP375" i="1" s="1"/>
  <c r="AQ18" i="1"/>
  <c r="AQ19" i="1" s="1"/>
  <c r="AQ375" i="1" s="1"/>
  <c r="AP376" i="1"/>
  <c r="AQ25" i="1"/>
  <c r="AQ376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<sst xmlns="http://schemas.openxmlformats.org/spreadsheetml/2006/main" count="54" uniqueCount="47">
  <si>
    <t xml:space="preserve">Purchase </t>
  </si>
  <si>
    <t>Deposit</t>
  </si>
  <si>
    <t>Mortgage</t>
  </si>
  <si>
    <t>Interest</t>
  </si>
  <si>
    <t>Insurance</t>
  </si>
  <si>
    <t>Rates</t>
  </si>
  <si>
    <t>Purchase costs</t>
  </si>
  <si>
    <t>House price inflation</t>
  </si>
  <si>
    <t>Sales costs</t>
  </si>
  <si>
    <t>Investment returns</t>
  </si>
  <si>
    <t xml:space="preserve">Rent </t>
  </si>
  <si>
    <t>House price</t>
  </si>
  <si>
    <t>Principal</t>
  </si>
  <si>
    <t>Maintenance</t>
  </si>
  <si>
    <t>Total annual</t>
  </si>
  <si>
    <t>Rent</t>
  </si>
  <si>
    <t>Renters surplus</t>
  </si>
  <si>
    <t>In pocket return</t>
  </si>
  <si>
    <t>Less own contributions</t>
  </si>
  <si>
    <t>Remaining mortgage</t>
  </si>
  <si>
    <t>Mortgage interest</t>
  </si>
  <si>
    <t>Annual house maintenance costs</t>
  </si>
  <si>
    <t>Amount remaining on loan</t>
  </si>
  <si>
    <t>Length of loan</t>
  </si>
  <si>
    <t>Periods</t>
  </si>
  <si>
    <t>Annual interest rate</t>
  </si>
  <si>
    <t>Monthly interest rate</t>
  </si>
  <si>
    <t>Monthly payment</t>
  </si>
  <si>
    <t>Months</t>
  </si>
  <si>
    <t>Years</t>
  </si>
  <si>
    <t>Start of month balance ($)</t>
  </si>
  <si>
    <t>Monthly payment ($)</t>
  </si>
  <si>
    <t>Interest payment ($)</t>
  </si>
  <si>
    <t>Principal payment ($)</t>
  </si>
  <si>
    <t>End of month balance ($)</t>
  </si>
  <si>
    <t>Mortgage length</t>
  </si>
  <si>
    <t>Home ownership costs only (Excl principal payments)</t>
  </si>
  <si>
    <t>Cumulative cash profit if sold house</t>
  </si>
  <si>
    <t>Cumulative cash profit if sold investments</t>
  </si>
  <si>
    <t>Investing if paid off mortgage early</t>
  </si>
  <si>
    <t>Investing if rental deficit</t>
  </si>
  <si>
    <t>Investment returns (after inflation)</t>
  </si>
  <si>
    <t>House maintenance cost inflation</t>
  </si>
  <si>
    <t>Insurance cost inflation</t>
  </si>
  <si>
    <t>Rates cost inflation</t>
  </si>
  <si>
    <t>Rent cost inflation</t>
  </si>
  <si>
    <t>Click on the logo above for personalised, 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</si>
</sst>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;[Red]\-&quot;$&quot;#,##0.00"/>
    <numFmt numFmtId="164" formatCode="&quot;$&quot;#,##0_);[Red]\(&quot;$&quot;#,##0\)"/>
    <numFmt numFmtId="165" formatCode="0.0%"/>
    <numFmt numFmtId="166" formatCode="&quot;$&quot;#,##0"/>
    <numFmt numFmtId="167" formatCode="0\ &quot;years&quot;"/>
    <numFmt numFmtId="168" formatCode="0\ &quot;months&quot;"/>
    <numFmt numFmtId="169" formatCode="&quot;$&quot;#,##0.00"/>
    <numFmt numFmtId="170" formatCode="#,##0;&quot;0&quot;"/>
  </numFmts>
  <fonts count="8" x14ac:knownFonts="1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166" fontId="0" fillId="0" borderId="0" xfId="0" applyNumberFormat="1"/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5" fontId="0" fillId="0" borderId="0" xfId="0" applyNumberFormat="1"/>
    <xf numFmtId="166" fontId="0" fillId="0" borderId="0" xfId="0" applyNumberFormat="1" applyAlignment="1" applyProtection="1">
      <alignment horizontal="center"/>
      <protection hidden="1"/>
    </xf>
    <xf numFmtId="8" fontId="0" fillId="0" borderId="0" xfId="0" applyNumberFormat="1"/>
    <xf numFmtId="169" fontId="0" fillId="0" borderId="0" xfId="0" applyNumberFormat="1"/>
    <xf numFmtId="0" fontId="0" fillId="0" borderId="0" xfId="0" applyAlignment="1" applyProtection="1">
      <alignment horizontal="center"/>
      <protection hidden="1"/>
    </xf>
    <xf numFmtId="170" fontId="0" fillId="0" borderId="0" xfId="0" applyNumberFormat="1" applyAlignment="1" applyProtection="1">
      <alignment horizontal="center"/>
      <protection hidden="1"/>
    </xf>
    <xf numFmtId="170" fontId="1" fillId="0" borderId="0" xfId="0" applyNumberFormat="1" applyFont="1" applyAlignment="1" applyProtection="1">
      <alignment horizontal="center"/>
      <protection hidden="1"/>
    </xf>
    <xf numFmtId="170" fontId="0" fillId="0" borderId="0" xfId="0" applyNumberFormat="1" applyProtection="1">
      <protection hidden="1"/>
    </xf>
    <xf numFmtId="168" fontId="6" fillId="0" borderId="0" xfId="0" applyNumberFormat="1" applyFont="1" applyAlignment="1" applyProtection="1">
      <alignment horizontal="center"/>
      <protection hidden="1"/>
    </xf>
    <xf numFmtId="165" fontId="6" fillId="0" borderId="0" xfId="0" applyNumberFormat="1" applyFont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10" fontId="0" fillId="0" borderId="0" xfId="0" applyNumberFormat="1" applyAlignment="1" applyProtection="1">
      <alignment horizontal="center"/>
      <protection hidden="1"/>
    </xf>
    <xf numFmtId="166" fontId="1" fillId="0" borderId="0" xfId="0" applyNumberFormat="1" applyFont="1" applyAlignment="1" applyProtection="1">
      <alignment horizontal="center"/>
      <protection hidden="1"/>
    </xf>
    <xf numFmtId="167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165" fontId="3" fillId="0" borderId="0" xfId="0" applyNumberFormat="1" applyFont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166" fontId="5" fillId="0" borderId="0" xfId="0" applyNumberFormat="1" applyFont="1" applyAlignment="1" applyProtection="1">
      <alignment horizontal="center"/>
      <protection hidden="1"/>
    </xf>
    <xf numFmtId="167" fontId="5" fillId="0" borderId="0" xfId="0" applyNumberFormat="1" applyFont="1" applyAlignment="1" applyProtection="1">
      <alignment horizontal="center"/>
      <protection hidden="1"/>
    </xf>
    <xf numFmtId="165" fontId="5" fillId="0" borderId="0" xfId="0" applyNumberFormat="1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9" fontId="0" fillId="0" borderId="0" xfId="0" applyNumberFormat="1" applyAlignment="1" applyProtection="1">
      <alignment horizontal="center"/>
      <protection hidden="1"/>
    </xf>
    <xf numFmtId="164" fontId="2" fillId="2" borderId="0" xfId="0" applyNumberFormat="1" applyFont="1" applyFill="1" applyAlignment="1" applyProtection="1">
      <alignment horizontal="center"/>
      <protection locked="0"/>
    </xf>
    <xf numFmtId="167" fontId="2" fillId="2" borderId="0" xfId="0" applyNumberFormat="1" applyFont="1" applyFill="1" applyAlignment="1" applyProtection="1">
      <alignment horizontal="center"/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166" fontId="2" fillId="2" borderId="0" xfId="0" applyNumberFormat="1" applyFont="1" applyFill="1" applyAlignment="1" applyProtection="1">
      <alignment horizontal="center"/>
      <protection locked="0"/>
    </xf>
    <xf numFmtId="9" fontId="2" fillId="2" borderId="0" xfId="1" applyFont="1" applyFill="1" applyAlignment="1" applyProtection="1">
      <alignment horizontal="center"/>
      <protection locked="0"/>
    </xf>
    <xf numFmtId="0" fontId="1" fillId="0" borderId="0" xfId="0" applyFont="1" applyAlignment="1" applyProtection="1">
      <alignment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</cellXfs>
  <cellStyles count="2">
    <cellStyle name="Normal" xfId="0" builtinId="0"/>
    <cellStyle name="Percent" xfId="1" builtinId="5"/>
  </cellStyles>
  <dxfs count="1">
    <dxf>
      <font>
        <strike val="0"/>
      </font>
      <numFmt numFmtId="171" formatCode="\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600"/>
              <a:t>Home</a:t>
            </a:r>
            <a:r>
              <a:rPr lang="en-NZ" sz="1600" baseline="0"/>
              <a:t> owner vs renter asset position over 40 years</a:t>
            </a:r>
            <a:endParaRPr lang="en-NZ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Year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'Home owner vs Renter analysis'!$D$374:$AQ$374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7-4A73-81CB-518B953C7777}"/>
            </c:ext>
          </c:extLst>
        </c:ser>
        <c:ser>
          <c:idx val="1"/>
          <c:order val="1"/>
          <c:tx>
            <c:v>Homeowner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'Home owner vs Renter analysis'!$D$375:$AQ$375</c:f>
              <c:numCache>
                <c:formatCode>"$"#,##0</c:formatCode>
                <c:ptCount val="40"/>
                <c:pt idx="0">
                  <c:v>-76186.205373160425</c:v>
                </c:pt>
                <c:pt idx="1">
                  <c:v>-52981.462490874372</c:v>
                </c:pt>
                <c:pt idx="2">
                  <c:v>-29070.821728291921</c:v>
                </c:pt>
                <c:pt idx="3">
                  <c:v>-4432.3830495772418</c:v>
                </c:pt>
                <c:pt idx="4">
                  <c:v>20956.460037201323</c:v>
                </c:pt>
                <c:pt idx="5">
                  <c:v>47119.044918263942</c:v>
                </c:pt>
                <c:pt idx="6">
                  <c:v>74079.465253342554</c:v>
                </c:pt>
                <c:pt idx="7">
                  <c:v>101862.59733729743</c:v>
                </c:pt>
                <c:pt idx="8">
                  <c:v>130494.12748755093</c:v>
                </c:pt>
                <c:pt idx="9">
                  <c:v>160000.58050294814</c:v>
                </c:pt>
                <c:pt idx="10">
                  <c:v>190409.34924193594</c:v>
                </c:pt>
                <c:pt idx="11">
                  <c:v>221748.72537038976</c:v>
                </c:pt>
                <c:pt idx="12">
                  <c:v>254047.93133196083</c:v>
                </c:pt>
                <c:pt idx="13">
                  <c:v>287337.15359652729</c:v>
                </c:pt>
                <c:pt idx="14">
                  <c:v>321647.57724517252</c:v>
                </c:pt>
                <c:pt idx="15">
                  <c:v>357011.42195312434</c:v>
                </c:pt>
                <c:pt idx="16">
                  <c:v>393461.97943526966</c:v>
                </c:pt>
                <c:pt idx="17">
                  <c:v>431033.65242220584</c:v>
                </c:pt>
                <c:pt idx="18">
                  <c:v>469761.99523833802</c:v>
                </c:pt>
                <c:pt idx="19">
                  <c:v>509683.75605727558</c:v>
                </c:pt>
                <c:pt idx="20">
                  <c:v>550836.92091372854</c:v>
                </c:pt>
                <c:pt idx="21">
                  <c:v>593260.75955529301</c:v>
                </c:pt>
                <c:pt idx="22">
                  <c:v>636995.8732219208</c:v>
                </c:pt>
                <c:pt idx="23">
                  <c:v>682084.24444554234</c:v>
                </c:pt>
                <c:pt idx="24">
                  <c:v>728569.28896724479</c:v>
                </c:pt>
                <c:pt idx="25">
                  <c:v>776495.90987461759</c:v>
                </c:pt>
                <c:pt idx="26">
                  <c:v>825910.55406740296</c:v>
                </c:pt>
                <c:pt idx="27">
                  <c:v>876861.27116540424</c:v>
                </c:pt>
                <c:pt idx="28">
                  <c:v>929397.77497879055</c:v>
                </c:pt>
                <c:pt idx="29">
                  <c:v>983571.50766744604</c:v>
                </c:pt>
                <c:pt idx="30">
                  <c:v>1084522.9645329416</c:v>
                </c:pt>
                <c:pt idx="31">
                  <c:v>1188752.3247947129</c:v>
                </c:pt>
                <c:pt idx="32">
                  <c:v>1297932.8713553096</c:v>
                </c:pt>
                <c:pt idx="33">
                  <c:v>1412284.7026840528</c:v>
                </c:pt>
                <c:pt idx="34">
                  <c:v>1532037.3122525928</c:v>
                </c:pt>
                <c:pt idx="35">
                  <c:v>1657429.978543561</c:v>
                </c:pt>
                <c:pt idx="36">
                  <c:v>1788712.1709096588</c:v>
                </c:pt>
                <c:pt idx="37">
                  <c:v>1926143.971915887</c:v>
                </c:pt>
                <c:pt idx="38">
                  <c:v>2069996.5168224748</c:v>
                </c:pt>
                <c:pt idx="39">
                  <c:v>2220552.45089181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7-4A73-81CB-518B953C7777}"/>
            </c:ext>
          </c:extLst>
        </c:ser>
        <c:ser>
          <c:idx val="2"/>
          <c:order val="2"/>
          <c:tx>
            <c:v>Renter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'Home owner vs Renter analysis'!$D$376:$AQ$376</c:f>
              <c:numCache>
                <c:formatCode>"$"#,##0</c:formatCode>
                <c:ptCount val="40"/>
                <c:pt idx="0">
                  <c:v>33997.754348317947</c:v>
                </c:pt>
                <c:pt idx="1">
                  <c:v>44873.916082320415</c:v>
                </c:pt>
                <c:pt idx="2">
                  <c:v>56267.385903023009</c:v>
                </c:pt>
                <c:pt idx="3">
                  <c:v>68203.525414760734</c:v>
                </c:pt>
                <c:pt idx="4">
                  <c:v>80708.960836085345</c:v>
                </c:pt>
                <c:pt idx="5">
                  <c:v>93811.646592416189</c:v>
                </c:pt>
                <c:pt idx="6">
                  <c:v>107540.93211781856</c:v>
                </c:pt>
                <c:pt idx="7">
                  <c:v>121927.63202799638</c:v>
                </c:pt>
                <c:pt idx="8">
                  <c:v>137004.09983476874</c:v>
                </c:pt>
                <c:pt idx="9">
                  <c:v>152804.30538089614</c:v>
                </c:pt>
                <c:pt idx="10">
                  <c:v>169363.91618315093</c:v>
                </c:pt>
                <c:pt idx="11">
                  <c:v>186720.38288101158</c:v>
                </c:pt>
                <c:pt idx="12">
                  <c:v>204913.02899832299</c:v>
                </c:pt>
                <c:pt idx="13">
                  <c:v>223983.14523573016</c:v>
                </c:pt>
                <c:pt idx="14">
                  <c:v>243974.08852268601</c:v>
                </c:pt>
                <c:pt idx="15">
                  <c:v>264931.38606938033</c:v>
                </c:pt>
                <c:pt idx="16">
                  <c:v>286902.84467106714</c:v>
                </c:pt>
                <c:pt idx="17">
                  <c:v>309938.66553000733</c:v>
                </c:pt>
                <c:pt idx="18">
                  <c:v>334091.56487362739</c:v>
                </c:pt>
                <c:pt idx="19">
                  <c:v>359416.90066155209</c:v>
                </c:pt>
                <c:pt idx="20">
                  <c:v>385972.80568893469</c:v>
                </c:pt>
                <c:pt idx="21">
                  <c:v>413820.32740901923</c:v>
                </c:pt>
                <c:pt idx="22">
                  <c:v>443023.57481416082</c:v>
                </c:pt>
                <c:pt idx="23">
                  <c:v>473649.87273164315</c:v>
                </c:pt>
                <c:pt idx="24">
                  <c:v>505769.92390860739</c:v>
                </c:pt>
                <c:pt idx="25">
                  <c:v>539457.97927928797</c:v>
                </c:pt>
                <c:pt idx="26">
                  <c:v>574792.01682758285</c:v>
                </c:pt>
                <c:pt idx="27">
                  <c:v>611853.92947881809</c:v>
                </c:pt>
                <c:pt idx="28">
                  <c:v>650729.72247644607</c:v>
                </c:pt>
                <c:pt idx="29">
                  <c:v>691509.7207224028</c:v>
                </c:pt>
                <c:pt idx="30">
                  <c:v>734085.20675852289</c:v>
                </c:pt>
                <c:pt idx="31">
                  <c:v>778789.46709644899</c:v>
                </c:pt>
                <c:pt idx="32">
                  <c:v>825728.94045127148</c:v>
                </c:pt>
                <c:pt idx="33">
                  <c:v>875015.38747383503</c:v>
                </c:pt>
                <c:pt idx="34">
                  <c:v>926766.15684752678</c:v>
                </c:pt>
                <c:pt idx="35">
                  <c:v>981104.46468990308</c:v>
                </c:pt>
                <c:pt idx="36">
                  <c:v>1038159.6879243982</c:v>
                </c:pt>
                <c:pt idx="37">
                  <c:v>1098067.6723206181</c:v>
                </c:pt>
                <c:pt idx="38">
                  <c:v>1160971.055936649</c:v>
                </c:pt>
                <c:pt idx="39">
                  <c:v>1227019.6087334815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A-40DD-8F58-C7F113864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575583"/>
        <c:axId val="2046578943"/>
      </c:lineChart>
      <c:catAx>
        <c:axId val="204657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578943"/>
        <c:crosses val="autoZero"/>
        <c:auto val="1"/>
        <c:lblAlgn val="ctr"/>
        <c:lblOffset val="100"/>
        <c:noMultiLvlLbl val="0"/>
      </c:catAx>
      <c:valAx>
        <c:axId val="2046578943"/>
        <c:scaling>
          <c:orientation val="minMax"/>
          <c:min val="-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575583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chemeClr val="accent1">
            <a:lumMod val="5000"/>
            <a:lumOff val="95000"/>
          </a:schemeClr>
        </a:gs>
        <a:gs pos="77020">
          <a:schemeClr val="accent6">
            <a:lumMod val="20000"/>
            <a:lumOff val="80000"/>
          </a:schemeClr>
        </a:gs>
        <a:gs pos="39000">
          <a:schemeClr val="accent4">
            <a:lumMod val="20000"/>
            <a:lumOff val="80000"/>
          </a:schemeClr>
        </a:gs>
        <a:gs pos="59000">
          <a:schemeClr val="bg2">
            <a:lumMod val="90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yourmoneyblueprint.co.nz/contact" TargetMode="Externa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3403600</xdr:colOff>
      <xdr:row>25</xdr:row>
      <xdr:rowOff>25400</xdr:rowOff>
    </xdr:from>
    <xdr:to>
      <xdr:col>18</xdr:col>
      <xdr:colOff>266700</xdr:colOff>
      <xdr:row>51</xdr:row>
      <xdr:rowOff>69850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118E6A-ACB6-C29F-9783-0C8C9D89AF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565150</xdr:colOff>
      <xdr:row>26</xdr:row>
      <xdr:rowOff>190500</xdr:rowOff>
    </xdr:from>
    <xdr:to>
      <xdr:col>2</xdr:col>
      <xdr:colOff>2936875</xdr:colOff>
      <xdr:row>30</xdr:row>
      <xdr:rowOff>60325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F67B05-B1A4-4D52-B254-927F3041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8850" y="5308600"/>
          <a:ext cx="2371725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69C81-40EE-594E-A9BD-5AD44B513DBC}">
  <dimension ref="A1:AQ578"/>
  <sheetViews>
    <sheetView tabSelected="1" workbookViewId="0">
      <selection activeCell="C16" sqref="C16"/>
    </sheetView>
  </sheetViews>
  <sheetFormatPr defaultColWidth="10.6640625" defaultRowHeight="15.5" x14ac:dyDescent="0.35"/>
  <cols>
    <col min="1" max="1" width="29.6640625" bestFit="1" customWidth="1"/>
    <col min="2" max="2" width="8.83203125" bestFit="1" customWidth="1"/>
    <col min="3" max="3" width="44.83203125" bestFit="1" customWidth="1"/>
    <col min="4" max="11" width="8.25" bestFit="1" customWidth="1"/>
    <col min="12" max="43" width="9.75" bestFit="1" customWidth="1"/>
  </cols>
  <sheetData>
    <row r="1" spans="1:43" x14ac:dyDescent="0.35">
      <c r="A1" s="1"/>
      <c r="B1" s="1"/>
      <c r="C1" s="1"/>
      <c r="D1" s="1">
        <v>1</v>
      </c>
      <c r="E1" s="1">
        <v>2</v>
      </c>
      <c r="F1" s="1">
        <v>3</v>
      </c>
      <c r="G1" s="1">
        <v>4</v>
      </c>
      <c r="H1" s="1">
        <v>5</v>
      </c>
      <c r="I1" s="1">
        <v>6</v>
      </c>
      <c r="J1" s="1">
        <v>7</v>
      </c>
      <c r="K1" s="1">
        <f>J1+1</f>
        <v>8</v>
      </c>
      <c r="L1" s="1">
        <f t="shared" ref="L1:V1" si="0">K1+1</f>
        <v>9</v>
      </c>
      <c r="M1" s="1">
        <f t="shared" si="0"/>
        <v>10</v>
      </c>
      <c r="N1" s="1">
        <f t="shared" si="0"/>
        <v>11</v>
      </c>
      <c r="O1" s="1">
        <f t="shared" si="0"/>
        <v>12</v>
      </c>
      <c r="P1" s="1">
        <f t="shared" si="0"/>
        <v>13</v>
      </c>
      <c r="Q1" s="1">
        <f t="shared" si="0"/>
        <v>14</v>
      </c>
      <c r="R1" s="1">
        <f t="shared" si="0"/>
        <v>15</v>
      </c>
      <c r="S1" s="1">
        <f t="shared" si="0"/>
        <v>16</v>
      </c>
      <c r="T1" s="1">
        <f t="shared" si="0"/>
        <v>17</v>
      </c>
      <c r="U1" s="1">
        <f t="shared" si="0"/>
        <v>18</v>
      </c>
      <c r="V1" s="1">
        <f t="shared" si="0"/>
        <v>19</v>
      </c>
      <c r="W1" s="1">
        <f t="shared" ref="W1" si="1">V1+1</f>
        <v>20</v>
      </c>
      <c r="X1" s="1">
        <f t="shared" ref="X1" si="2">W1+1</f>
        <v>21</v>
      </c>
      <c r="Y1" s="1">
        <f t="shared" ref="Y1" si="3">X1+1</f>
        <v>22</v>
      </c>
      <c r="Z1" s="1">
        <f t="shared" ref="Z1" si="4">Y1+1</f>
        <v>23</v>
      </c>
      <c r="AA1" s="1">
        <f t="shared" ref="AA1" si="5">Z1+1</f>
        <v>24</v>
      </c>
      <c r="AB1" s="1">
        <f t="shared" ref="AB1" si="6">AA1+1</f>
        <v>25</v>
      </c>
      <c r="AC1" s="1">
        <f t="shared" ref="AC1" si="7">AB1+1</f>
        <v>26</v>
      </c>
      <c r="AD1" s="1">
        <f t="shared" ref="AD1" si="8">AC1+1</f>
        <v>27</v>
      </c>
      <c r="AE1" s="1">
        <f t="shared" ref="AE1" si="9">AD1+1</f>
        <v>28</v>
      </c>
      <c r="AF1" s="1">
        <f t="shared" ref="AF1" si="10">AE1+1</f>
        <v>29</v>
      </c>
      <c r="AG1" s="1">
        <f t="shared" ref="AG1" si="11">AF1+1</f>
        <v>30</v>
      </c>
      <c r="AH1" s="1">
        <f t="shared" ref="AH1" si="12">AG1+1</f>
        <v>31</v>
      </c>
      <c r="AI1" s="1">
        <f t="shared" ref="AI1" si="13">AH1+1</f>
        <v>32</v>
      </c>
      <c r="AJ1" s="1">
        <f t="shared" ref="AJ1" si="14">AI1+1</f>
        <v>33</v>
      </c>
      <c r="AK1" s="1">
        <f t="shared" ref="AK1" si="15">AJ1+1</f>
        <v>34</v>
      </c>
      <c r="AL1" s="1">
        <f t="shared" ref="AL1" si="16">AK1+1</f>
        <v>35</v>
      </c>
      <c r="AM1" s="1">
        <f t="shared" ref="AM1" si="17">AL1+1</f>
        <v>36</v>
      </c>
      <c r="AN1" s="1">
        <f t="shared" ref="AN1" si="18">AM1+1</f>
        <v>37</v>
      </c>
      <c r="AO1" s="1">
        <f t="shared" ref="AO1" si="19">AN1+1</f>
        <v>38</v>
      </c>
      <c r="AP1" s="1">
        <f t="shared" ref="AP1:AQ1" si="20">AO1+1</f>
        <v>39</v>
      </c>
      <c r="AQ1" s="1">
        <f t="shared" si="20"/>
        <v>40</v>
      </c>
    </row>
    <row r="2" spans="1:43" x14ac:dyDescent="0.35">
      <c r="A2" s="1" t="s">
        <v>0</v>
      </c>
      <c r="B2" s="31">
        <v>800000</v>
      </c>
      <c r="C2" s="29" t="s">
        <v>11</v>
      </c>
      <c r="D2" s="8">
        <f>B2</f>
        <v>800000</v>
      </c>
      <c r="E2" s="8">
        <f t="shared" ref="E2:AQ2" si="21">D2+(D2*$B$14)</f>
        <v>824000</v>
      </c>
      <c r="F2" s="8">
        <f t="shared" si="21"/>
        <v>848720</v>
      </c>
      <c r="G2" s="8">
        <f t="shared" si="21"/>
        <v>874181.6</v>
      </c>
      <c r="H2" s="8">
        <f t="shared" si="21"/>
        <v>900407.04799999995</v>
      </c>
      <c r="I2" s="8">
        <f t="shared" si="21"/>
        <v>927419.25943999994</v>
      </c>
      <c r="J2" s="8">
        <f t="shared" si="21"/>
        <v>955241.83722319989</v>
      </c>
      <c r="K2" s="8">
        <f t="shared" si="21"/>
        <v>983899.0923398959</v>
      </c>
      <c r="L2" s="8">
        <f t="shared" si="21"/>
        <v>1013416.0651100927</v>
      </c>
      <c r="M2" s="8">
        <f t="shared" si="21"/>
        <v>1043818.5470633955</v>
      </c>
      <c r="N2" s="8">
        <f t="shared" si="21"/>
        <v>1075133.1034752973</v>
      </c>
      <c r="O2" s="8">
        <f t="shared" si="21"/>
        <v>1107387.0965795564</v>
      </c>
      <c r="P2" s="8">
        <f t="shared" si="21"/>
        <v>1140608.7094769431</v>
      </c>
      <c r="Q2" s="8">
        <f t="shared" si="21"/>
        <v>1174826.9707612514</v>
      </c>
      <c r="R2" s="8">
        <f t="shared" si="21"/>
        <v>1210071.779884089</v>
      </c>
      <c r="S2" s="8">
        <f t="shared" si="21"/>
        <v>1246373.9332806116</v>
      </c>
      <c r="T2" s="8">
        <f t="shared" si="21"/>
        <v>1283765.1512790299</v>
      </c>
      <c r="U2" s="8">
        <f t="shared" si="21"/>
        <v>1322278.1058174009</v>
      </c>
      <c r="V2" s="8">
        <f t="shared" si="21"/>
        <v>1361946.4489919229</v>
      </c>
      <c r="W2" s="8">
        <f t="shared" si="21"/>
        <v>1402804.8424616805</v>
      </c>
      <c r="X2" s="8">
        <f t="shared" si="21"/>
        <v>1444888.9877355308</v>
      </c>
      <c r="Y2" s="8">
        <f t="shared" si="21"/>
        <v>1488235.6573675969</v>
      </c>
      <c r="Z2" s="8">
        <f t="shared" si="21"/>
        <v>1532882.7270886248</v>
      </c>
      <c r="AA2" s="8">
        <f t="shared" si="21"/>
        <v>1578869.2089012836</v>
      </c>
      <c r="AB2" s="8">
        <f t="shared" si="21"/>
        <v>1626235.285168322</v>
      </c>
      <c r="AC2" s="8">
        <f t="shared" si="21"/>
        <v>1675022.3437233716</v>
      </c>
      <c r="AD2" s="8">
        <f t="shared" si="21"/>
        <v>1725273.0140350729</v>
      </c>
      <c r="AE2" s="8">
        <f t="shared" si="21"/>
        <v>1777031.2044561252</v>
      </c>
      <c r="AF2" s="8">
        <f t="shared" si="21"/>
        <v>1830342.1405898088</v>
      </c>
      <c r="AG2" s="8">
        <f t="shared" si="21"/>
        <v>1885252.4048075031</v>
      </c>
      <c r="AH2" s="8">
        <f t="shared" si="21"/>
        <v>1941809.9769517281</v>
      </c>
      <c r="AI2" s="8">
        <f t="shared" si="21"/>
        <v>2000064.2762602801</v>
      </c>
      <c r="AJ2" s="8">
        <f t="shared" si="21"/>
        <v>2060066.2045480884</v>
      </c>
      <c r="AK2" s="8">
        <f t="shared" si="21"/>
        <v>2121868.1906845309</v>
      </c>
      <c r="AL2" s="8">
        <f t="shared" si="21"/>
        <v>2185524.2364050667</v>
      </c>
      <c r="AM2" s="8">
        <f t="shared" si="21"/>
        <v>2251089.9634972187</v>
      </c>
      <c r="AN2" s="8">
        <f t="shared" si="21"/>
        <v>2318622.6624021353</v>
      </c>
      <c r="AO2" s="8">
        <f t="shared" si="21"/>
        <v>2388181.3422741992</v>
      </c>
      <c r="AP2" s="8">
        <f t="shared" si="21"/>
        <v>2459826.7825424252</v>
      </c>
      <c r="AQ2" s="8">
        <f t="shared" si="21"/>
        <v>2533621.5860186978</v>
      </c>
    </row>
    <row r="3" spans="1:43" x14ac:dyDescent="0.35">
      <c r="A3" s="1" t="s">
        <v>1</v>
      </c>
      <c r="B3" s="31">
        <v>160000</v>
      </c>
      <c r="C3" s="29" t="s">
        <v>6</v>
      </c>
      <c r="D3" s="8">
        <f>B13</f>
        <v>15000</v>
      </c>
      <c r="E3" s="8"/>
      <c r="F3" s="8"/>
      <c r="G3" s="8"/>
      <c r="H3" s="8"/>
      <c r="I3" s="8"/>
      <c r="J3" s="8"/>
      <c r="K3" s="8"/>
      <c r="L3" s="8"/>
      <c r="M3" s="11"/>
      <c r="N3" s="11"/>
      <c r="O3" s="11"/>
      <c r="P3" s="11"/>
      <c r="Q3" s="1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</row>
    <row r="4" spans="1:43" x14ac:dyDescent="0.35">
      <c r="A4" s="1" t="s">
        <v>2</v>
      </c>
      <c r="B4" s="29">
        <f>B2-B3</f>
        <v>640000</v>
      </c>
      <c r="C4" s="29" t="s">
        <v>1</v>
      </c>
      <c r="D4" s="8">
        <f>B3</f>
        <v>160000</v>
      </c>
      <c r="E4" s="8"/>
      <c r="F4" s="8"/>
      <c r="G4" s="8"/>
      <c r="H4" s="8"/>
      <c r="I4" s="8"/>
      <c r="J4" s="8"/>
      <c r="K4" s="8"/>
      <c r="L4" s="8"/>
      <c r="M4" s="11"/>
      <c r="N4" s="11"/>
      <c r="O4" s="11"/>
      <c r="P4" s="11"/>
      <c r="Q4" s="1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</row>
    <row r="5" spans="1:43" x14ac:dyDescent="0.35">
      <c r="A5" s="1" t="s">
        <v>35</v>
      </c>
      <c r="B5" s="32">
        <v>30</v>
      </c>
      <c r="C5" s="29"/>
      <c r="D5" s="8"/>
      <c r="E5" s="8"/>
      <c r="F5" s="8"/>
      <c r="G5" s="8"/>
      <c r="H5" s="8"/>
      <c r="I5" s="8"/>
      <c r="J5" s="8"/>
      <c r="K5" s="8"/>
      <c r="L5" s="8"/>
      <c r="M5" s="8"/>
      <c r="N5" s="11"/>
      <c r="O5" s="11"/>
      <c r="P5" s="11"/>
      <c r="Q5" s="1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</row>
    <row r="6" spans="1:43" x14ac:dyDescent="0.35">
      <c r="A6" s="1" t="s">
        <v>20</v>
      </c>
      <c r="B6" s="33">
        <v>0.06</v>
      </c>
      <c r="C6" s="29" t="s">
        <v>12</v>
      </c>
      <c r="D6" s="8">
        <f>SUM('Mortgage workings (do not use)'!F15:F26)</f>
        <v>7859.2749585709898</v>
      </c>
      <c r="E6" s="8">
        <f>SUM('Mortgage workings (do not use)'!F27:F38)</f>
        <v>8344.0178408570973</v>
      </c>
      <c r="F6" s="8">
        <f>SUM('Mortgage workings (do not use)'!F39:F50)</f>
        <v>8858.6586034395114</v>
      </c>
      <c r="G6" s="8">
        <f>SUM('Mortgage workings (do not use)'!F51:F62)</f>
        <v>9405.0412821542814</v>
      </c>
      <c r="H6" s="8">
        <f>SUM('Mortgage workings (do not use)'!F63:F74)</f>
        <v>9985.1236489328439</v>
      </c>
      <c r="I6" s="8">
        <f>SUM('Mortgage workings (do not use)'!F75:F86)</f>
        <v>10600.98422679549</v>
      </c>
      <c r="J6" s="8">
        <f>SUM('Mortgage workings (do not use)'!F87:F98)</f>
        <v>11254.829737514312</v>
      </c>
      <c r="K6" s="8">
        <f>SUM('Mortgage workings (do not use)'!F99:F110)</f>
        <v>11949.003008631689</v>
      </c>
      <c r="L6" s="8">
        <f>SUM('Mortgage workings (do not use)'!F111:F122)</f>
        <v>12685.991368166415</v>
      </c>
      <c r="M6" s="8">
        <f>SUM('Mortgage workings (do not use)'!F123:F134)</f>
        <v>13468.435557086848</v>
      </c>
      <c r="N6" s="8">
        <f>SUM('Mortgage workings (do not use)'!F135:F146)</f>
        <v>14299.139191485981</v>
      </c>
      <c r="O6" s="8">
        <f>SUM('Mortgage workings (do not use)'!F147:F158)</f>
        <v>15181.078808362749</v>
      </c>
      <c r="P6" s="8">
        <f>SUM('Mortgage workings (do not use)'!F159:F170)</f>
        <v>16117.414531005086</v>
      </c>
      <c r="Q6" s="8">
        <f>SUM('Mortgage workings (do not use)'!F171:F182)</f>
        <v>17111.50139219057</v>
      </c>
      <c r="R6" s="8">
        <f>SUM('Mortgage workings (do not use)'!F183:F194)</f>
        <v>18166.90135577722</v>
      </c>
      <c r="S6" s="8">
        <f>SUM('Mortgage workings (do not use)'!F195:F206)</f>
        <v>19287.396079759765</v>
      </c>
      <c r="T6" s="8">
        <f>SUM('Mortgage workings (do not use)'!F207:F218)</f>
        <v>20477.00046652327</v>
      </c>
      <c r="U6" s="8">
        <f>SUM('Mortgage workings (do not use)'!F219:F230)</f>
        <v>21739.977048846762</v>
      </c>
      <c r="V6" s="8">
        <f>SUM('Mortgage workings (do not use)'!F231:F242)</f>
        <v>23080.851263204073</v>
      </c>
      <c r="W6" s="8">
        <f>SUM('Mortgage workings (do not use)'!F243:F254)</f>
        <v>24504.427665088471</v>
      </c>
      <c r="X6" s="8">
        <f>SUM('Mortgage workings (do not use)'!F255:F266)</f>
        <v>26015.807144463048</v>
      </c>
      <c r="Y6" s="8">
        <f>SUM('Mortgage workings (do not use)'!F267:F278)</f>
        <v>27620.405203022347</v>
      </c>
      <c r="Z6" s="8">
        <f>SUM('Mortgage workings (do not use)'!F279:F290)</f>
        <v>29323.971358755603</v>
      </c>
      <c r="AA6" s="8">
        <f>SUM('Mortgage workings (do not use)'!F291:F302)</f>
        <v>31132.60974734091</v>
      </c>
      <c r="AB6" s="8">
        <f>SUM('Mortgage workings (do not use)'!F303:F314)</f>
        <v>33052.800994188292</v>
      </c>
      <c r="AC6" s="8">
        <f>SUM('Mortgage workings (do not use)'!F315:F326)</f>
        <v>35091.42543550257</v>
      </c>
      <c r="AD6" s="8">
        <f>SUM('Mortgage workings (do not use)'!F327:F338)</f>
        <v>37255.78777157062</v>
      </c>
      <c r="AE6" s="8">
        <f>SUM('Mortgage workings (do not use)'!F339:F350)</f>
        <v>39553.643240609272</v>
      </c>
      <c r="AF6" s="8">
        <f>SUM('Mortgage workings (do not use)'!F351:F362)</f>
        <v>41993.225406959114</v>
      </c>
      <c r="AG6" s="8">
        <f>SUM('Mortgage workings (do not use)'!F363:F374)</f>
        <v>44583.275663194843</v>
      </c>
      <c r="AH6" s="8">
        <v>0</v>
      </c>
      <c r="AI6" s="8">
        <f>SUM('Mortgage workings (do not use)'!H363:H374)</f>
        <v>0</v>
      </c>
      <c r="AJ6" s="8">
        <f>SUM('Mortgage workings (do not use)'!I363:I374)</f>
        <v>0</v>
      </c>
      <c r="AK6" s="8">
        <f>SUM('Mortgage workings (do not use)'!J363:J374)</f>
        <v>0</v>
      </c>
      <c r="AL6" s="8">
        <f>SUM('Mortgage workings (do not use)'!K363:K374)</f>
        <v>0</v>
      </c>
      <c r="AM6" s="8">
        <f>SUM('Mortgage workings (do not use)'!L363:L374)</f>
        <v>0</v>
      </c>
      <c r="AN6" s="8">
        <f>SUM('Mortgage workings (do not use)'!M363:M374)</f>
        <v>0</v>
      </c>
      <c r="AO6" s="8">
        <f>SUM('Mortgage workings (do not use)'!N363:N374)</f>
        <v>0</v>
      </c>
      <c r="AP6" s="8">
        <f>SUM('Mortgage workings (do not use)'!O363:O374)</f>
        <v>0</v>
      </c>
      <c r="AQ6" s="8">
        <f>SUM('Mortgage workings (do not use)'!P363:P374)</f>
        <v>0</v>
      </c>
    </row>
    <row r="7" spans="1:43" x14ac:dyDescent="0.35">
      <c r="A7" s="1" t="s">
        <v>21</v>
      </c>
      <c r="B7" s="31">
        <v>8000</v>
      </c>
      <c r="C7" s="30" t="s">
        <v>3</v>
      </c>
      <c r="D7" s="8">
        <f>SUM('Mortgage workings (do not use)'!E15:E26)</f>
        <v>38186.205373160388</v>
      </c>
      <c r="E7" s="8">
        <f>SUM('Mortgage workings (do not use)'!E27:E38)</f>
        <v>37701.462490874277</v>
      </c>
      <c r="F7" s="8">
        <f>SUM('Mortgage workings (do not use)'!E39:E50)</f>
        <v>37186.82172829187</v>
      </c>
      <c r="G7" s="8">
        <f>SUM('Mortgage workings (do not use)'!E51:E62)</f>
        <v>36640.439049577093</v>
      </c>
      <c r="H7" s="8">
        <f>SUM('Mortgage workings (do not use)'!E63:E74)</f>
        <v>36060.356682798534</v>
      </c>
      <c r="I7" s="8">
        <f>SUM('Mortgage workings (do not use)'!E75:E86)</f>
        <v>35444.496104935883</v>
      </c>
      <c r="J7" s="8">
        <f>SUM('Mortgage workings (do not use)'!E87:E98)</f>
        <v>34790.65059421707</v>
      </c>
      <c r="K7" s="8">
        <f>SUM('Mortgage workings (do not use)'!E99:E110)</f>
        <v>34096.477323099687</v>
      </c>
      <c r="L7" s="8">
        <f>SUM('Mortgage workings (do not use)'!E111:E122)</f>
        <v>33359.48896356496</v>
      </c>
      <c r="M7" s="8">
        <f>SUM('Mortgage workings (do not use)'!E123:E134)</f>
        <v>32577.044774644524</v>
      </c>
      <c r="N7" s="8">
        <f>SUM('Mortgage workings (do not use)'!E135:E146)</f>
        <v>31746.341140245393</v>
      </c>
      <c r="O7" s="8">
        <f>SUM('Mortgage workings (do not use)'!E147:E158)</f>
        <v>30864.40152336863</v>
      </c>
      <c r="P7" s="8">
        <f>SUM('Mortgage workings (do not use)'!E159:E170)</f>
        <v>29928.065800726294</v>
      </c>
      <c r="Q7" s="8">
        <f>SUM('Mortgage workings (do not use)'!E171:E182)</f>
        <v>28933.978939540801</v>
      </c>
      <c r="R7" s="8">
        <f>SUM('Mortgage workings (do not use)'!E183:E194)</f>
        <v>27878.578975954162</v>
      </c>
      <c r="S7" s="8">
        <f>SUM('Mortgage workings (do not use)'!E195:E206)</f>
        <v>26758.084251971606</v>
      </c>
      <c r="T7" s="8">
        <f>SUM('Mortgage workings (do not use)'!E207:E218)</f>
        <v>25568.479865208101</v>
      </c>
      <c r="U7" s="8">
        <f>SUM('Mortgage workings (do not use)'!E219:E230)</f>
        <v>24305.503282884612</v>
      </c>
      <c r="V7" s="8">
        <f>SUM('Mortgage workings (do not use)'!E231:E242)</f>
        <v>22964.629068527302</v>
      </c>
      <c r="W7" s="8">
        <f>SUM('Mortgage workings (do not use)'!E243:E254)</f>
        <v>21541.052666642903</v>
      </c>
      <c r="X7" s="8">
        <f>SUM('Mortgage workings (do not use)'!E255:E266)</f>
        <v>20029.67318726833</v>
      </c>
      <c r="Y7" s="8">
        <f>SUM('Mortgage workings (do not use)'!E267:E278)</f>
        <v>18425.075128709032</v>
      </c>
      <c r="Z7" s="8">
        <f>SUM('Mortgage workings (do not use)'!E279:E290)</f>
        <v>16721.508972975771</v>
      </c>
      <c r="AA7" s="8">
        <f>SUM('Mortgage workings (do not use)'!E291:E302)</f>
        <v>14912.870584390466</v>
      </c>
      <c r="AB7" s="8">
        <f>SUM('Mortgage workings (do not use)'!E303:E314)</f>
        <v>12992.679337543086</v>
      </c>
      <c r="AC7" s="8">
        <f>SUM('Mortgage workings (do not use)'!E315:E326)</f>
        <v>10954.054896228798</v>
      </c>
      <c r="AD7" s="8">
        <f>SUM('Mortgage workings (do not use)'!E327:E338)</f>
        <v>8789.6925601607527</v>
      </c>
      <c r="AE7" s="8">
        <f>SUM('Mortgage workings (do not use)'!E339:E350)</f>
        <v>6491.8370911220964</v>
      </c>
      <c r="AF7" s="8">
        <f>SUM('Mortgage workings (do not use)'!E351:E362)</f>
        <v>4052.2549247722618</v>
      </c>
      <c r="AG7" s="8">
        <f>SUM('Mortgage workings (do not use)'!E363:E374)</f>
        <v>1462.2046685383136</v>
      </c>
      <c r="AH7" s="8">
        <v>0</v>
      </c>
      <c r="AI7" s="8">
        <v>0</v>
      </c>
      <c r="AJ7" s="8">
        <f>SUM('Mortgage workings (do not use)'!H363:H374)</f>
        <v>0</v>
      </c>
      <c r="AK7" s="8">
        <f>SUM('Mortgage workings (do not use)'!I363:I374)</f>
        <v>0</v>
      </c>
      <c r="AL7" s="8">
        <f>SUM('Mortgage workings (do not use)'!J363:J374)</f>
        <v>0</v>
      </c>
      <c r="AM7" s="8">
        <f>SUM('Mortgage workings (do not use)'!K363:K374)</f>
        <v>0</v>
      </c>
      <c r="AN7" s="8">
        <f>SUM('Mortgage workings (do not use)'!L363:L374)</f>
        <v>0</v>
      </c>
      <c r="AO7" s="8">
        <f>SUM('Mortgage workings (do not use)'!M363:M374)</f>
        <v>0</v>
      </c>
      <c r="AP7" s="8">
        <f>SUM('Mortgage workings (do not use)'!N363:N374)</f>
        <v>0</v>
      </c>
      <c r="AQ7" s="8">
        <f>SUM('Mortgage workings (do not use)'!O363:O374)</f>
        <v>0</v>
      </c>
    </row>
    <row r="8" spans="1:43" x14ac:dyDescent="0.35">
      <c r="A8" s="1" t="s">
        <v>42</v>
      </c>
      <c r="B8" s="35">
        <v>0.04</v>
      </c>
      <c r="C8" s="6" t="s">
        <v>4</v>
      </c>
      <c r="D8" s="8">
        <f>B9</f>
        <v>3000</v>
      </c>
      <c r="E8" s="8">
        <f>D8+(D8*$B$10)</f>
        <v>3120</v>
      </c>
      <c r="F8" s="8">
        <f t="shared" ref="F8:AQ8" si="22">E8+(E8*$B$10)</f>
        <v>3244.8</v>
      </c>
      <c r="G8" s="8">
        <f t="shared" si="22"/>
        <v>3374.5920000000001</v>
      </c>
      <c r="H8" s="8">
        <f t="shared" si="22"/>
        <v>3509.5756799999999</v>
      </c>
      <c r="I8" s="8">
        <f t="shared" si="22"/>
        <v>3649.9587071999999</v>
      </c>
      <c r="J8" s="8">
        <f t="shared" si="22"/>
        <v>3795.9570554880002</v>
      </c>
      <c r="K8" s="8">
        <f t="shared" si="22"/>
        <v>3947.79533770752</v>
      </c>
      <c r="L8" s="8">
        <f t="shared" si="22"/>
        <v>4105.7071512158209</v>
      </c>
      <c r="M8" s="8">
        <f t="shared" si="22"/>
        <v>4269.9354372644539</v>
      </c>
      <c r="N8" s="8">
        <f t="shared" si="22"/>
        <v>4440.7328547550323</v>
      </c>
      <c r="O8" s="8">
        <f t="shared" si="22"/>
        <v>4618.3621689452339</v>
      </c>
      <c r="P8" s="8">
        <f t="shared" si="22"/>
        <v>4803.0966557030433</v>
      </c>
      <c r="Q8" s="8">
        <f t="shared" si="22"/>
        <v>4995.2205219311654</v>
      </c>
      <c r="R8" s="8">
        <f t="shared" si="22"/>
        <v>5195.0293428084124</v>
      </c>
      <c r="S8" s="8">
        <f t="shared" si="22"/>
        <v>5402.8305165207485</v>
      </c>
      <c r="T8" s="8">
        <f t="shared" si="22"/>
        <v>5618.9437371815784</v>
      </c>
      <c r="U8" s="8">
        <f t="shared" si="22"/>
        <v>5843.7014866688414</v>
      </c>
      <c r="V8" s="8">
        <f t="shared" si="22"/>
        <v>6077.4495461355955</v>
      </c>
      <c r="W8" s="8">
        <f t="shared" si="22"/>
        <v>6320.5475279810189</v>
      </c>
      <c r="X8" s="8">
        <f t="shared" si="22"/>
        <v>6573.3694291002594</v>
      </c>
      <c r="Y8" s="8">
        <f t="shared" si="22"/>
        <v>6836.3042062642699</v>
      </c>
      <c r="Z8" s="8">
        <f t="shared" si="22"/>
        <v>7109.7563745148409</v>
      </c>
      <c r="AA8" s="8">
        <f t="shared" si="22"/>
        <v>7394.1466294954344</v>
      </c>
      <c r="AB8" s="8">
        <f t="shared" si="22"/>
        <v>7689.9124946752518</v>
      </c>
      <c r="AC8" s="8">
        <f t="shared" si="22"/>
        <v>7997.5089944622614</v>
      </c>
      <c r="AD8" s="8">
        <f t="shared" si="22"/>
        <v>8317.4093542407518</v>
      </c>
      <c r="AE8" s="8">
        <f t="shared" si="22"/>
        <v>8650.1057284103827</v>
      </c>
      <c r="AF8" s="8">
        <f t="shared" si="22"/>
        <v>8996.1099575467979</v>
      </c>
      <c r="AG8" s="8">
        <f t="shared" si="22"/>
        <v>9355.9543558486694</v>
      </c>
      <c r="AH8" s="8">
        <f t="shared" si="22"/>
        <v>9730.1925300826169</v>
      </c>
      <c r="AI8" s="8">
        <f t="shared" si="22"/>
        <v>10119.400231285921</v>
      </c>
      <c r="AJ8" s="8">
        <f t="shared" si="22"/>
        <v>10524.176240537357</v>
      </c>
      <c r="AK8" s="8">
        <f t="shared" si="22"/>
        <v>10945.143290158852</v>
      </c>
      <c r="AL8" s="8">
        <f t="shared" si="22"/>
        <v>11382.949021765206</v>
      </c>
      <c r="AM8" s="8">
        <f t="shared" si="22"/>
        <v>11838.266982635814</v>
      </c>
      <c r="AN8" s="8">
        <f t="shared" si="22"/>
        <v>12311.797661941247</v>
      </c>
      <c r="AO8" s="8">
        <f t="shared" si="22"/>
        <v>12804.269568418897</v>
      </c>
      <c r="AP8" s="8">
        <f t="shared" si="22"/>
        <v>13316.440351155652</v>
      </c>
      <c r="AQ8" s="8">
        <f t="shared" si="22"/>
        <v>13849.097965201878</v>
      </c>
    </row>
    <row r="9" spans="1:43" x14ac:dyDescent="0.35">
      <c r="A9" s="1" t="s">
        <v>4</v>
      </c>
      <c r="B9" s="31">
        <v>3000</v>
      </c>
      <c r="C9" s="29" t="s">
        <v>5</v>
      </c>
      <c r="D9" s="8">
        <f>B11</f>
        <v>3000</v>
      </c>
      <c r="E9" s="8">
        <f>D9+(D9*$B$12)</f>
        <v>3120</v>
      </c>
      <c r="F9" s="8">
        <f t="shared" ref="F9:AQ9" si="23">E9+(E9*$B$12)</f>
        <v>3244.8</v>
      </c>
      <c r="G9" s="8">
        <f t="shared" si="23"/>
        <v>3374.5920000000001</v>
      </c>
      <c r="H9" s="8">
        <f t="shared" si="23"/>
        <v>3509.5756799999999</v>
      </c>
      <c r="I9" s="8">
        <f t="shared" si="23"/>
        <v>3649.9587071999999</v>
      </c>
      <c r="J9" s="8">
        <f t="shared" si="23"/>
        <v>3795.9570554880002</v>
      </c>
      <c r="K9" s="8">
        <f t="shared" si="23"/>
        <v>3947.79533770752</v>
      </c>
      <c r="L9" s="8">
        <f t="shared" si="23"/>
        <v>4105.7071512158209</v>
      </c>
      <c r="M9" s="8">
        <f t="shared" si="23"/>
        <v>4269.9354372644539</v>
      </c>
      <c r="N9" s="8">
        <f t="shared" si="23"/>
        <v>4440.7328547550323</v>
      </c>
      <c r="O9" s="8">
        <f t="shared" si="23"/>
        <v>4618.3621689452339</v>
      </c>
      <c r="P9" s="8">
        <f t="shared" si="23"/>
        <v>4803.0966557030433</v>
      </c>
      <c r="Q9" s="8">
        <f t="shared" si="23"/>
        <v>4995.2205219311654</v>
      </c>
      <c r="R9" s="8">
        <f t="shared" si="23"/>
        <v>5195.0293428084124</v>
      </c>
      <c r="S9" s="8">
        <f t="shared" si="23"/>
        <v>5402.8305165207485</v>
      </c>
      <c r="T9" s="8">
        <f t="shared" si="23"/>
        <v>5618.9437371815784</v>
      </c>
      <c r="U9" s="8">
        <f t="shared" si="23"/>
        <v>5843.7014866688414</v>
      </c>
      <c r="V9" s="8">
        <f t="shared" si="23"/>
        <v>6077.4495461355955</v>
      </c>
      <c r="W9" s="8">
        <f t="shared" si="23"/>
        <v>6320.5475279810189</v>
      </c>
      <c r="X9" s="8">
        <f t="shared" si="23"/>
        <v>6573.3694291002594</v>
      </c>
      <c r="Y9" s="8">
        <f t="shared" si="23"/>
        <v>6836.3042062642699</v>
      </c>
      <c r="Z9" s="8">
        <f t="shared" si="23"/>
        <v>7109.7563745148409</v>
      </c>
      <c r="AA9" s="8">
        <f t="shared" si="23"/>
        <v>7394.1466294954344</v>
      </c>
      <c r="AB9" s="8">
        <f t="shared" si="23"/>
        <v>7689.9124946752518</v>
      </c>
      <c r="AC9" s="8">
        <f t="shared" si="23"/>
        <v>7997.5089944622614</v>
      </c>
      <c r="AD9" s="8">
        <f t="shared" si="23"/>
        <v>8317.4093542407518</v>
      </c>
      <c r="AE9" s="8">
        <f t="shared" si="23"/>
        <v>8650.1057284103827</v>
      </c>
      <c r="AF9" s="8">
        <f t="shared" si="23"/>
        <v>8996.1099575467979</v>
      </c>
      <c r="AG9" s="8">
        <f t="shared" si="23"/>
        <v>9355.9543558486694</v>
      </c>
      <c r="AH9" s="8">
        <f t="shared" si="23"/>
        <v>9730.1925300826169</v>
      </c>
      <c r="AI9" s="8">
        <f t="shared" si="23"/>
        <v>10119.400231285921</v>
      </c>
      <c r="AJ9" s="8">
        <f t="shared" si="23"/>
        <v>10524.176240537357</v>
      </c>
      <c r="AK9" s="8">
        <f t="shared" si="23"/>
        <v>10945.143290158852</v>
      </c>
      <c r="AL9" s="8">
        <f t="shared" si="23"/>
        <v>11382.949021765206</v>
      </c>
      <c r="AM9" s="8">
        <f t="shared" si="23"/>
        <v>11838.266982635814</v>
      </c>
      <c r="AN9" s="8">
        <f t="shared" si="23"/>
        <v>12311.797661941247</v>
      </c>
      <c r="AO9" s="8">
        <f t="shared" si="23"/>
        <v>12804.269568418897</v>
      </c>
      <c r="AP9" s="8">
        <f t="shared" si="23"/>
        <v>13316.440351155652</v>
      </c>
      <c r="AQ9" s="8">
        <f t="shared" si="23"/>
        <v>13849.097965201878</v>
      </c>
    </row>
    <row r="10" spans="1:43" x14ac:dyDescent="0.35">
      <c r="A10" s="1" t="s">
        <v>43</v>
      </c>
      <c r="B10" s="35">
        <v>0.04</v>
      </c>
      <c r="C10" s="29" t="s">
        <v>13</v>
      </c>
      <c r="D10" s="8">
        <f>B7</f>
        <v>8000</v>
      </c>
      <c r="E10" s="8">
        <f>D10+(D10*$B$8)</f>
        <v>8320</v>
      </c>
      <c r="F10" s="8">
        <f t="shared" ref="F10:AQ10" si="24">E10+(E10*$B$8)</f>
        <v>8652.7999999999993</v>
      </c>
      <c r="G10" s="8">
        <f t="shared" si="24"/>
        <v>8998.9119999999984</v>
      </c>
      <c r="H10" s="8">
        <f t="shared" si="24"/>
        <v>9358.8684799999992</v>
      </c>
      <c r="I10" s="8">
        <f t="shared" si="24"/>
        <v>9733.2232191999992</v>
      </c>
      <c r="J10" s="8">
        <f t="shared" si="24"/>
        <v>10122.552147967999</v>
      </c>
      <c r="K10" s="8">
        <f t="shared" si="24"/>
        <v>10527.45423388672</v>
      </c>
      <c r="L10" s="8">
        <f t="shared" si="24"/>
        <v>10948.552403242189</v>
      </c>
      <c r="M10" s="8">
        <f t="shared" si="24"/>
        <v>11386.494499371876</v>
      </c>
      <c r="N10" s="8">
        <f t="shared" si="24"/>
        <v>11841.954279346752</v>
      </c>
      <c r="O10" s="8">
        <f t="shared" si="24"/>
        <v>12315.632450520621</v>
      </c>
      <c r="P10" s="8">
        <f t="shared" si="24"/>
        <v>12808.257748541446</v>
      </c>
      <c r="Q10" s="8">
        <f t="shared" si="24"/>
        <v>13320.588058483103</v>
      </c>
      <c r="R10" s="8">
        <f t="shared" si="24"/>
        <v>13853.411580822427</v>
      </c>
      <c r="S10" s="8">
        <f t="shared" si="24"/>
        <v>14407.548044055324</v>
      </c>
      <c r="T10" s="8">
        <f t="shared" si="24"/>
        <v>14983.849965817537</v>
      </c>
      <c r="U10" s="8">
        <f t="shared" si="24"/>
        <v>15583.203964450238</v>
      </c>
      <c r="V10" s="8">
        <f t="shared" si="24"/>
        <v>16206.532123028248</v>
      </c>
      <c r="W10" s="8">
        <f t="shared" si="24"/>
        <v>16854.793407949379</v>
      </c>
      <c r="X10" s="8">
        <f t="shared" si="24"/>
        <v>17528.985144267353</v>
      </c>
      <c r="Y10" s="8">
        <f t="shared" si="24"/>
        <v>18230.144550038047</v>
      </c>
      <c r="Z10" s="8">
        <f t="shared" si="24"/>
        <v>18959.350332039568</v>
      </c>
      <c r="AA10" s="8">
        <f t="shared" si="24"/>
        <v>19717.724345321152</v>
      </c>
      <c r="AB10" s="8">
        <f t="shared" si="24"/>
        <v>20506.433319133997</v>
      </c>
      <c r="AC10" s="8">
        <f t="shared" si="24"/>
        <v>21326.690651899356</v>
      </c>
      <c r="AD10" s="8">
        <f t="shared" si="24"/>
        <v>22179.758277975332</v>
      </c>
      <c r="AE10" s="8">
        <f t="shared" si="24"/>
        <v>23066.948609094346</v>
      </c>
      <c r="AF10" s="8">
        <f t="shared" si="24"/>
        <v>23989.626553458122</v>
      </c>
      <c r="AG10" s="8">
        <f t="shared" si="24"/>
        <v>24949.211615596447</v>
      </c>
      <c r="AH10" s="8">
        <f t="shared" si="24"/>
        <v>25947.180080220303</v>
      </c>
      <c r="AI10" s="8">
        <f t="shared" si="24"/>
        <v>26985.067283429114</v>
      </c>
      <c r="AJ10" s="8">
        <f t="shared" si="24"/>
        <v>28064.469974766278</v>
      </c>
      <c r="AK10" s="8">
        <f t="shared" si="24"/>
        <v>29187.048773756927</v>
      </c>
      <c r="AL10" s="8">
        <f t="shared" si="24"/>
        <v>30354.530724707205</v>
      </c>
      <c r="AM10" s="8">
        <f t="shared" si="24"/>
        <v>31568.711953695492</v>
      </c>
      <c r="AN10" s="8">
        <f t="shared" si="24"/>
        <v>32831.460431843312</v>
      </c>
      <c r="AO10" s="8">
        <f t="shared" si="24"/>
        <v>34144.718849117045</v>
      </c>
      <c r="AP10" s="8">
        <f t="shared" si="24"/>
        <v>35510.507603081729</v>
      </c>
      <c r="AQ10" s="8">
        <f t="shared" si="24"/>
        <v>36930.927907204998</v>
      </c>
    </row>
    <row r="11" spans="1:43" x14ac:dyDescent="0.35">
      <c r="A11" s="1" t="s">
        <v>5</v>
      </c>
      <c r="B11" s="31">
        <v>3000</v>
      </c>
      <c r="C11" s="29" t="s">
        <v>14</v>
      </c>
      <c r="D11" s="8">
        <f>SUM(D6:D10)</f>
        <v>60045.480331731378</v>
      </c>
      <c r="E11" s="8">
        <f t="shared" ref="E11:J11" si="25">SUM(E6:E10)</f>
        <v>60605.480331731378</v>
      </c>
      <c r="F11" s="8">
        <f t="shared" si="25"/>
        <v>61187.880331731387</v>
      </c>
      <c r="G11" s="8">
        <f t="shared" si="25"/>
        <v>61793.576331731369</v>
      </c>
      <c r="H11" s="8">
        <f t="shared" si="25"/>
        <v>62423.500171731379</v>
      </c>
      <c r="I11" s="8">
        <f t="shared" si="25"/>
        <v>63078.620965331371</v>
      </c>
      <c r="J11" s="8">
        <f t="shared" si="25"/>
        <v>63759.946590675376</v>
      </c>
      <c r="K11" s="8">
        <f t="shared" ref="K11" si="26">SUM(K6:K10)</f>
        <v>64468.52524103313</v>
      </c>
      <c r="L11" s="8">
        <f t="shared" ref="L11" si="27">SUM(L6:L10)</f>
        <v>65205.447037405211</v>
      </c>
      <c r="M11" s="8">
        <f t="shared" ref="M11" si="28">SUM(M6:M10)</f>
        <v>65971.845705632149</v>
      </c>
      <c r="N11" s="8">
        <f t="shared" ref="N11" si="29">SUM(N6:N10)</f>
        <v>66768.900320588204</v>
      </c>
      <c r="O11" s="8">
        <f t="shared" ref="O11" si="30">SUM(O6:O10)</f>
        <v>67597.837120142474</v>
      </c>
      <c r="P11" s="8">
        <f t="shared" ref="P11" si="31">SUM(P6:P10)</f>
        <v>68459.931391678911</v>
      </c>
      <c r="Q11" s="8">
        <f t="shared" ref="Q11" si="32">SUM(Q6:Q10)</f>
        <v>69356.509434076812</v>
      </c>
      <c r="R11" s="8">
        <f t="shared" ref="R11" si="33">SUM(R6:R10)</f>
        <v>70288.950598170632</v>
      </c>
      <c r="S11" s="8">
        <f t="shared" ref="S11" si="34">SUM(S6:S10)</f>
        <v>71258.689408828199</v>
      </c>
      <c r="T11" s="8">
        <f t="shared" ref="T11" si="35">SUM(T6:T10)</f>
        <v>72267.217771912066</v>
      </c>
      <c r="U11" s="8">
        <f t="shared" ref="U11" si="36">SUM(U6:U10)</f>
        <v>73316.087269519296</v>
      </c>
      <c r="V11" s="8">
        <f t="shared" ref="V11:AB11" si="37">SUM(V6:V10)</f>
        <v>74406.911547030817</v>
      </c>
      <c r="W11" s="8">
        <f t="shared" si="37"/>
        <v>75541.368795642804</v>
      </c>
      <c r="X11" s="8">
        <f t="shared" si="37"/>
        <v>76721.204334199254</v>
      </c>
      <c r="Y11" s="8">
        <f t="shared" si="37"/>
        <v>77948.23329429797</v>
      </c>
      <c r="Z11" s="8">
        <f t="shared" si="37"/>
        <v>79224.343412800634</v>
      </c>
      <c r="AA11" s="8">
        <f t="shared" si="37"/>
        <v>80551.497936043408</v>
      </c>
      <c r="AB11" s="8">
        <f t="shared" si="37"/>
        <v>81931.738640215874</v>
      </c>
      <c r="AC11" s="8">
        <f t="shared" ref="AC11:AG11" si="38">SUM(AC6:AC10)</f>
        <v>83367.188972555246</v>
      </c>
      <c r="AD11" s="8">
        <f t="shared" si="38"/>
        <v>84860.057318188206</v>
      </c>
      <c r="AE11" s="8">
        <f t="shared" si="38"/>
        <v>86412.640397646479</v>
      </c>
      <c r="AF11" s="8">
        <f t="shared" si="38"/>
        <v>88027.326800283088</v>
      </c>
      <c r="AG11" s="8">
        <f t="shared" si="38"/>
        <v>89706.600659026939</v>
      </c>
      <c r="AH11" s="8">
        <f t="shared" ref="AH11:AQ11" si="39">SUM(AH6:AH10)</f>
        <v>45407.565140385537</v>
      </c>
      <c r="AI11" s="8">
        <f t="shared" si="39"/>
        <v>47223.867746000957</v>
      </c>
      <c r="AJ11" s="8">
        <f t="shared" si="39"/>
        <v>49112.822455840993</v>
      </c>
      <c r="AK11" s="8">
        <f t="shared" si="39"/>
        <v>51077.335354074632</v>
      </c>
      <c r="AL11" s="8">
        <f t="shared" si="39"/>
        <v>53120.428768237616</v>
      </c>
      <c r="AM11" s="8">
        <f t="shared" si="39"/>
        <v>55245.245918967121</v>
      </c>
      <c r="AN11" s="8">
        <f t="shared" si="39"/>
        <v>57455.055755725807</v>
      </c>
      <c r="AO11" s="8">
        <f t="shared" si="39"/>
        <v>59753.257985954842</v>
      </c>
      <c r="AP11" s="8">
        <f t="shared" si="39"/>
        <v>62143.388305393033</v>
      </c>
      <c r="AQ11" s="8">
        <f t="shared" si="39"/>
        <v>64629.123837608757</v>
      </c>
    </row>
    <row r="12" spans="1:43" x14ac:dyDescent="0.35">
      <c r="A12" s="1" t="s">
        <v>44</v>
      </c>
      <c r="B12" s="35">
        <v>0.04</v>
      </c>
      <c r="C12" s="29" t="s">
        <v>36</v>
      </c>
      <c r="D12" s="8">
        <f>D7+D8+D9+D10</f>
        <v>52186.205373160388</v>
      </c>
      <c r="E12" s="8">
        <f t="shared" ref="E12:J12" si="40">E7+E8+E9+E10</f>
        <v>52261.462490874277</v>
      </c>
      <c r="F12" s="8">
        <f t="shared" si="40"/>
        <v>52329.221728291872</v>
      </c>
      <c r="G12" s="8">
        <f t="shared" si="40"/>
        <v>52388.535049577084</v>
      </c>
      <c r="H12" s="8">
        <f t="shared" si="40"/>
        <v>52438.376522798535</v>
      </c>
      <c r="I12" s="8">
        <f t="shared" si="40"/>
        <v>52477.636738535883</v>
      </c>
      <c r="J12" s="8">
        <f t="shared" si="40"/>
        <v>52505.11685316106</v>
      </c>
      <c r="K12" s="8">
        <f t="shared" ref="K12:V12" si="41">K7+K8+K9+K10</f>
        <v>52519.522232401439</v>
      </c>
      <c r="L12" s="8">
        <f t="shared" si="41"/>
        <v>52519.455669238792</v>
      </c>
      <c r="M12" s="8">
        <f t="shared" si="41"/>
        <v>52503.410148545307</v>
      </c>
      <c r="N12" s="8">
        <f t="shared" si="41"/>
        <v>52469.761129102219</v>
      </c>
      <c r="O12" s="8">
        <f t="shared" si="41"/>
        <v>52416.758311779718</v>
      </c>
      <c r="P12" s="8">
        <f t="shared" si="41"/>
        <v>52342.516860673823</v>
      </c>
      <c r="Q12" s="8">
        <f t="shared" si="41"/>
        <v>52245.008041886234</v>
      </c>
      <c r="R12" s="8">
        <f t="shared" si="41"/>
        <v>52122.049242393419</v>
      </c>
      <c r="S12" s="8">
        <f t="shared" si="41"/>
        <v>51971.293329068423</v>
      </c>
      <c r="T12" s="8">
        <f t="shared" si="41"/>
        <v>51790.217305388796</v>
      </c>
      <c r="U12" s="8">
        <f t="shared" si="41"/>
        <v>51576.110220672534</v>
      </c>
      <c r="V12" s="8">
        <f t="shared" si="41"/>
        <v>51326.060283826744</v>
      </c>
      <c r="W12" s="8">
        <f t="shared" ref="W12:AB12" si="42">W7+W8+W9+W10</f>
        <v>51036.941130554318</v>
      </c>
      <c r="X12" s="8">
        <f t="shared" si="42"/>
        <v>50705.397189736206</v>
      </c>
      <c r="Y12" s="8">
        <f t="shared" si="42"/>
        <v>50327.828091275616</v>
      </c>
      <c r="Z12" s="8">
        <f t="shared" si="42"/>
        <v>49900.372054045016</v>
      </c>
      <c r="AA12" s="8">
        <f t="shared" si="42"/>
        <v>49418.888188702491</v>
      </c>
      <c r="AB12" s="8">
        <f t="shared" si="42"/>
        <v>48878.937646027589</v>
      </c>
      <c r="AC12" s="8">
        <f t="shared" ref="AC12:AG12" si="43">AC7+AC8+AC9+AC10</f>
        <v>48275.763537052677</v>
      </c>
      <c r="AD12" s="8">
        <f t="shared" si="43"/>
        <v>47604.269546617594</v>
      </c>
      <c r="AE12" s="8">
        <f t="shared" si="43"/>
        <v>46858.997157037207</v>
      </c>
      <c r="AF12" s="8">
        <f t="shared" si="43"/>
        <v>46034.101393323974</v>
      </c>
      <c r="AG12" s="8">
        <f t="shared" si="43"/>
        <v>45123.324995832096</v>
      </c>
      <c r="AH12" s="8">
        <f t="shared" ref="AH12:AQ12" si="44">AH7+AH8+AH9+AH10</f>
        <v>45407.565140385537</v>
      </c>
      <c r="AI12" s="8">
        <f t="shared" si="44"/>
        <v>47223.867746000957</v>
      </c>
      <c r="AJ12" s="8">
        <f t="shared" si="44"/>
        <v>49112.822455840993</v>
      </c>
      <c r="AK12" s="8">
        <f t="shared" si="44"/>
        <v>51077.335354074632</v>
      </c>
      <c r="AL12" s="8">
        <f t="shared" si="44"/>
        <v>53120.428768237616</v>
      </c>
      <c r="AM12" s="8">
        <f t="shared" si="44"/>
        <v>55245.245918967121</v>
      </c>
      <c r="AN12" s="8">
        <f t="shared" si="44"/>
        <v>57455.055755725807</v>
      </c>
      <c r="AO12" s="8">
        <f t="shared" si="44"/>
        <v>59753.257985954842</v>
      </c>
      <c r="AP12" s="8">
        <f t="shared" si="44"/>
        <v>62143.388305393033</v>
      </c>
      <c r="AQ12" s="8">
        <f t="shared" si="44"/>
        <v>64629.123837608757</v>
      </c>
    </row>
    <row r="13" spans="1:43" x14ac:dyDescent="0.35">
      <c r="A13" s="1" t="s">
        <v>6</v>
      </c>
      <c r="B13" s="31">
        <v>15000</v>
      </c>
      <c r="C13" s="30" t="s">
        <v>19</v>
      </c>
      <c r="D13" s="8">
        <f>'Mortgage workings (do not use)'!G26</f>
        <v>632140.72504142905</v>
      </c>
      <c r="E13" s="8">
        <f>'Mortgage workings (do not use)'!G38</f>
        <v>623796.70720057201</v>
      </c>
      <c r="F13" s="8">
        <f>'Mortgage workings (do not use)'!G50</f>
        <v>614938.04859713244</v>
      </c>
      <c r="G13" s="8">
        <f>'Mortgage workings (do not use)'!G62</f>
        <v>605533.00731497828</v>
      </c>
      <c r="H13" s="8">
        <f>'Mortgage workings (do not use)'!G74</f>
        <v>595547.88366604538</v>
      </c>
      <c r="I13" s="8">
        <f>'Mortgage workings (do not use)'!G86</f>
        <v>584946.89943924989</v>
      </c>
      <c r="J13" s="8">
        <f>'Mortgage workings (do not use)'!G98</f>
        <v>573692.06970173575</v>
      </c>
      <c r="K13" s="8">
        <f>'Mortgage workings (do not use)'!G110</f>
        <v>561743.06669310399</v>
      </c>
      <c r="L13" s="8">
        <f>'Mortgage workings (do not use)'!G122</f>
        <v>549057.07532493758</v>
      </c>
      <c r="M13" s="8">
        <f>'Mortgage workings (do not use)'!G134</f>
        <v>535588.63976785075</v>
      </c>
      <c r="N13" s="8">
        <f>'Mortgage workings (do not use)'!G146</f>
        <v>521289.50057636481</v>
      </c>
      <c r="O13" s="8">
        <f>'Mortgage workings (do not use)'!G158</f>
        <v>506108.42176800204</v>
      </c>
      <c r="P13" s="8">
        <f>'Mortgage workings (do not use)'!G170</f>
        <v>489991.00723699696</v>
      </c>
      <c r="Q13" s="8">
        <f>'Mortgage workings (do not use)'!G182</f>
        <v>472879.50584480644</v>
      </c>
      <c r="R13" s="8">
        <f>'Mortgage workings (do not use)'!G194</f>
        <v>454712.60448902927</v>
      </c>
      <c r="S13" s="8">
        <f>'Mortgage workings (do not use)'!G206</f>
        <v>435425.20840926951</v>
      </c>
      <c r="T13" s="8">
        <f>'Mortgage workings (do not use)'!G218</f>
        <v>414948.20794274629</v>
      </c>
      <c r="U13" s="8">
        <f>'Mortgage workings (do not use)'!G230</f>
        <v>393208.23089389951</v>
      </c>
      <c r="V13" s="8">
        <f>'Mortgage workings (do not use)'!G242</f>
        <v>370127.37963069545</v>
      </c>
      <c r="W13" s="8">
        <f>'Mortgage workings (do not use)'!G254</f>
        <v>345622.95196560689</v>
      </c>
      <c r="X13" s="8">
        <f>'Mortgage workings (do not use)'!G266</f>
        <v>319607.14482114377</v>
      </c>
      <c r="Y13" s="8">
        <f>'Mortgage workings (do not use)'!G278</f>
        <v>291986.73961812136</v>
      </c>
      <c r="Z13" s="8">
        <f>'Mortgage workings (do not use)'!G290</f>
        <v>262662.76825936569</v>
      </c>
      <c r="AA13" s="8">
        <f>'Mortgage workings (do not use)'!G302</f>
        <v>231530.15851202479</v>
      </c>
      <c r="AB13" s="8">
        <f>'Mortgage workings (do not use)'!G314</f>
        <v>198477.3575178365</v>
      </c>
      <c r="AC13" s="8">
        <f>'Mortgage workings (do not use)'!G326</f>
        <v>163385.93208233392</v>
      </c>
      <c r="AD13" s="8">
        <f>'Mortgage workings (do not use)'!G338</f>
        <v>126130.14431076327</v>
      </c>
      <c r="AE13" s="8">
        <f>'Mortgage workings (do not use)'!G350</f>
        <v>86576.501070153987</v>
      </c>
      <c r="AF13" s="8">
        <f>'Mortgage workings (do not use)'!G362</f>
        <v>44583.275663194858</v>
      </c>
      <c r="AG13" s="8">
        <f>'Mortgage workings (do not use)'!G374</f>
        <v>0</v>
      </c>
      <c r="AH13" s="8">
        <f>'Mortgage workings (do not use)'!H374</f>
        <v>0</v>
      </c>
      <c r="AI13" s="8">
        <f>'Mortgage workings (do not use)'!I374</f>
        <v>0</v>
      </c>
      <c r="AJ13" s="8">
        <f>'Mortgage workings (do not use)'!J374</f>
        <v>0</v>
      </c>
      <c r="AK13" s="8">
        <f>'Mortgage workings (do not use)'!K374</f>
        <v>0</v>
      </c>
      <c r="AL13" s="8">
        <f>'Mortgage workings (do not use)'!L374</f>
        <v>0</v>
      </c>
      <c r="AM13" s="8">
        <f>'Mortgage workings (do not use)'!M374</f>
        <v>0</v>
      </c>
      <c r="AN13" s="8">
        <f>'Mortgage workings (do not use)'!N374</f>
        <v>0</v>
      </c>
      <c r="AO13" s="8">
        <f>'Mortgage workings (do not use)'!O374</f>
        <v>0</v>
      </c>
      <c r="AP13" s="8">
        <f>'Mortgage workings (do not use)'!P374</f>
        <v>0</v>
      </c>
      <c r="AQ13" s="8">
        <f>'Mortgage workings (do not use)'!Q374</f>
        <v>0</v>
      </c>
    </row>
    <row r="14" spans="1:43" x14ac:dyDescent="0.35">
      <c r="A14" s="1" t="s">
        <v>7</v>
      </c>
      <c r="B14" s="33">
        <v>0.03</v>
      </c>
      <c r="C14" s="30" t="s">
        <v>8</v>
      </c>
      <c r="D14" s="8">
        <f t="shared" ref="D14:AQ14" si="45">D2*$B$15</f>
        <v>24000</v>
      </c>
      <c r="E14" s="8">
        <f t="shared" si="45"/>
        <v>24720</v>
      </c>
      <c r="F14" s="8">
        <f t="shared" si="45"/>
        <v>25461.599999999999</v>
      </c>
      <c r="G14" s="8">
        <f t="shared" si="45"/>
        <v>26225.447999999997</v>
      </c>
      <c r="H14" s="8">
        <f t="shared" si="45"/>
        <v>27012.211439999999</v>
      </c>
      <c r="I14" s="8">
        <f t="shared" si="45"/>
        <v>27822.577783199999</v>
      </c>
      <c r="J14" s="8">
        <f t="shared" si="45"/>
        <v>28657.255116695997</v>
      </c>
      <c r="K14" s="8">
        <f t="shared" si="45"/>
        <v>29516.972770196877</v>
      </c>
      <c r="L14" s="8">
        <f t="shared" si="45"/>
        <v>30402.48195330278</v>
      </c>
      <c r="M14" s="8">
        <f t="shared" si="45"/>
        <v>31314.556411901864</v>
      </c>
      <c r="N14" s="8">
        <f t="shared" si="45"/>
        <v>32253.99310425892</v>
      </c>
      <c r="O14" s="8">
        <f t="shared" si="45"/>
        <v>33221.612897386687</v>
      </c>
      <c r="P14" s="8">
        <f t="shared" si="45"/>
        <v>34218.26128430829</v>
      </c>
      <c r="Q14" s="8">
        <f t="shared" si="45"/>
        <v>35244.809122837542</v>
      </c>
      <c r="R14" s="8">
        <f t="shared" si="45"/>
        <v>36302.15339652267</v>
      </c>
      <c r="S14" s="8">
        <f t="shared" si="45"/>
        <v>37391.217998418346</v>
      </c>
      <c r="T14" s="8">
        <f t="shared" si="45"/>
        <v>38512.954538370897</v>
      </c>
      <c r="U14" s="8">
        <f t="shared" si="45"/>
        <v>39668.343174522022</v>
      </c>
      <c r="V14" s="8">
        <f t="shared" si="45"/>
        <v>40858.393469757684</v>
      </c>
      <c r="W14" s="8">
        <f t="shared" si="45"/>
        <v>42084.145273850416</v>
      </c>
      <c r="X14" s="8">
        <f t="shared" si="45"/>
        <v>43346.669632065925</v>
      </c>
      <c r="Y14" s="8">
        <f t="shared" si="45"/>
        <v>44647.069721027903</v>
      </c>
      <c r="Z14" s="8">
        <f t="shared" si="45"/>
        <v>45986.481812658742</v>
      </c>
      <c r="AA14" s="8">
        <f t="shared" si="45"/>
        <v>47366.076267038508</v>
      </c>
      <c r="AB14" s="8">
        <f t="shared" si="45"/>
        <v>48787.058555049662</v>
      </c>
      <c r="AC14" s="8">
        <f t="shared" si="45"/>
        <v>50250.670311701149</v>
      </c>
      <c r="AD14" s="8">
        <f t="shared" si="45"/>
        <v>51758.190421052183</v>
      </c>
      <c r="AE14" s="8">
        <f t="shared" si="45"/>
        <v>53310.936133683754</v>
      </c>
      <c r="AF14" s="8">
        <f t="shared" si="45"/>
        <v>54910.264217694261</v>
      </c>
      <c r="AG14" s="8">
        <f t="shared" si="45"/>
        <v>56557.572144225094</v>
      </c>
      <c r="AH14" s="8">
        <f t="shared" si="45"/>
        <v>58254.299308551839</v>
      </c>
      <c r="AI14" s="8">
        <f t="shared" si="45"/>
        <v>60001.928287808398</v>
      </c>
      <c r="AJ14" s="8">
        <f t="shared" si="45"/>
        <v>61801.986136442647</v>
      </c>
      <c r="AK14" s="8">
        <f t="shared" si="45"/>
        <v>63656.045720535927</v>
      </c>
      <c r="AL14" s="8">
        <f t="shared" si="45"/>
        <v>65565.727092151996</v>
      </c>
      <c r="AM14" s="8">
        <f t="shared" si="45"/>
        <v>67532.698904916557</v>
      </c>
      <c r="AN14" s="8">
        <f t="shared" si="45"/>
        <v>69558.679872064051</v>
      </c>
      <c r="AO14" s="8">
        <f t="shared" si="45"/>
        <v>71645.440268225968</v>
      </c>
      <c r="AP14" s="8">
        <f t="shared" si="45"/>
        <v>73794.803476272748</v>
      </c>
      <c r="AQ14" s="8">
        <f t="shared" si="45"/>
        <v>76008.647580560937</v>
      </c>
    </row>
    <row r="15" spans="1:43" x14ac:dyDescent="0.35">
      <c r="A15" s="1" t="s">
        <v>8</v>
      </c>
      <c r="B15" s="33">
        <v>0.03</v>
      </c>
      <c r="C15" s="30" t="s">
        <v>17</v>
      </c>
      <c r="D15" s="8">
        <f t="shared" ref="D15:AG15" si="46">D2-D13-D12-D14</f>
        <v>91673.069585410558</v>
      </c>
      <c r="E15" s="8">
        <f t="shared" si="46"/>
        <v>123221.8303085537</v>
      </c>
      <c r="F15" s="8">
        <f t="shared" si="46"/>
        <v>155991.12967457567</v>
      </c>
      <c r="G15" s="8">
        <f t="shared" si="46"/>
        <v>190034.60963544462</v>
      </c>
      <c r="H15" s="8">
        <f t="shared" si="46"/>
        <v>225408.57637115603</v>
      </c>
      <c r="I15" s="8">
        <f t="shared" si="46"/>
        <v>262172.14547901414</v>
      </c>
      <c r="J15" s="8">
        <f t="shared" si="46"/>
        <v>300387.39555160707</v>
      </c>
      <c r="K15" s="8">
        <f t="shared" si="46"/>
        <v>340119.53064419364</v>
      </c>
      <c r="L15" s="8">
        <f t="shared" si="46"/>
        <v>381437.05216261355</v>
      </c>
      <c r="M15" s="8">
        <f t="shared" si="46"/>
        <v>424411.94073509763</v>
      </c>
      <c r="N15" s="8">
        <f t="shared" si="46"/>
        <v>469119.84866557142</v>
      </c>
      <c r="O15" s="8">
        <f t="shared" si="46"/>
        <v>515640.30360238801</v>
      </c>
      <c r="P15" s="8">
        <f t="shared" si="46"/>
        <v>564056.92409496417</v>
      </c>
      <c r="Q15" s="8">
        <f t="shared" si="46"/>
        <v>614457.6477517212</v>
      </c>
      <c r="R15" s="8">
        <f t="shared" si="46"/>
        <v>666934.97275614366</v>
      </c>
      <c r="S15" s="8">
        <f t="shared" si="46"/>
        <v>721586.21354385524</v>
      </c>
      <c r="T15" s="8">
        <f t="shared" si="46"/>
        <v>778513.77149252384</v>
      </c>
      <c r="U15" s="8">
        <f t="shared" si="46"/>
        <v>837825.42152830679</v>
      </c>
      <c r="V15" s="8">
        <f t="shared" si="46"/>
        <v>899634.61560764303</v>
      </c>
      <c r="W15" s="8">
        <f t="shared" si="46"/>
        <v>964060.80409166904</v>
      </c>
      <c r="X15" s="8">
        <f t="shared" si="46"/>
        <v>1031229.7760925851</v>
      </c>
      <c r="Y15" s="8">
        <f t="shared" si="46"/>
        <v>1101274.0199371718</v>
      </c>
      <c r="Z15" s="8">
        <f t="shared" si="46"/>
        <v>1174333.1049625552</v>
      </c>
      <c r="AA15" s="8">
        <f t="shared" si="46"/>
        <v>1250554.0859335177</v>
      </c>
      <c r="AB15" s="8">
        <f t="shared" si="46"/>
        <v>1330091.9314494084</v>
      </c>
      <c r="AC15" s="8">
        <f t="shared" si="46"/>
        <v>1413109.9777922838</v>
      </c>
      <c r="AD15" s="8">
        <f t="shared" si="46"/>
        <v>1499780.4097566397</v>
      </c>
      <c r="AE15" s="8">
        <f t="shared" si="46"/>
        <v>1590284.7700952503</v>
      </c>
      <c r="AF15" s="8">
        <f t="shared" si="46"/>
        <v>1684814.4993155957</v>
      </c>
      <c r="AG15" s="8">
        <f t="shared" si="46"/>
        <v>1783571.507667446</v>
      </c>
      <c r="AH15" s="8">
        <f t="shared" ref="AH15" si="47">AH2-AH13-AH12-AH14</f>
        <v>1838148.1125027905</v>
      </c>
      <c r="AI15" s="8">
        <f t="shared" ref="AI15" si="48">AI2-AI13-AI12-AI14</f>
        <v>1892838.4802264709</v>
      </c>
      <c r="AJ15" s="8">
        <f t="shared" ref="AJ15" si="49">AJ2-AJ13-AJ12-AJ14</f>
        <v>1949151.3959558047</v>
      </c>
      <c r="AK15" s="8">
        <f t="shared" ref="AK15" si="50">AK2-AK13-AK12-AK14</f>
        <v>2007134.8096099203</v>
      </c>
      <c r="AL15" s="8">
        <f t="shared" ref="AL15" si="51">AL2-AL13-AL12-AL14</f>
        <v>2066838.0805446771</v>
      </c>
      <c r="AM15" s="8">
        <f t="shared" ref="AM15" si="52">AM2-AM13-AM12-AM14</f>
        <v>2128312.0186733347</v>
      </c>
      <c r="AN15" s="8">
        <f t="shared" ref="AN15" si="53">AN2-AN13-AN12-AN14</f>
        <v>2191608.9267743458</v>
      </c>
      <c r="AO15" s="8">
        <f t="shared" ref="AO15" si="54">AO2-AO13-AO12-AO14</f>
        <v>2256782.6440200186</v>
      </c>
      <c r="AP15" s="8">
        <f t="shared" ref="AP15" si="55">AP2-AP13-AP12-AP14</f>
        <v>2323888.5907607595</v>
      </c>
      <c r="AQ15" s="8">
        <f t="shared" ref="AQ15" si="56">AQ2-AQ13-AQ12-AQ14</f>
        <v>2392983.8146005282</v>
      </c>
    </row>
    <row r="16" spans="1:43" x14ac:dyDescent="0.35">
      <c r="A16" s="1" t="s">
        <v>41</v>
      </c>
      <c r="B16" s="33">
        <v>0.05</v>
      </c>
      <c r="C16" s="8" t="s">
        <v>18</v>
      </c>
      <c r="D16" s="8">
        <f>D6+D4</f>
        <v>167859.27495857098</v>
      </c>
      <c r="E16" s="8">
        <f>D16+E6</f>
        <v>176203.29279942808</v>
      </c>
      <c r="F16" s="8">
        <f t="shared" ref="F16:AG16" si="57">E16+F6</f>
        <v>185061.95140286759</v>
      </c>
      <c r="G16" s="8">
        <f t="shared" si="57"/>
        <v>194466.99268502186</v>
      </c>
      <c r="H16" s="8">
        <f t="shared" si="57"/>
        <v>204452.11633395471</v>
      </c>
      <c r="I16" s="8">
        <f t="shared" si="57"/>
        <v>215053.1005607502</v>
      </c>
      <c r="J16" s="8">
        <f t="shared" si="57"/>
        <v>226307.93029826452</v>
      </c>
      <c r="K16" s="8">
        <f t="shared" si="57"/>
        <v>238256.93330689622</v>
      </c>
      <c r="L16" s="8">
        <f t="shared" si="57"/>
        <v>250942.92467506262</v>
      </c>
      <c r="M16" s="8">
        <f t="shared" si="57"/>
        <v>264411.36023214948</v>
      </c>
      <c r="N16" s="8">
        <f t="shared" si="57"/>
        <v>278710.49942363548</v>
      </c>
      <c r="O16" s="8">
        <f t="shared" si="57"/>
        <v>293891.57823199825</v>
      </c>
      <c r="P16" s="8">
        <f t="shared" si="57"/>
        <v>310008.99276300333</v>
      </c>
      <c r="Q16" s="8">
        <f t="shared" si="57"/>
        <v>327120.49415519391</v>
      </c>
      <c r="R16" s="8">
        <f t="shared" si="57"/>
        <v>345287.39551097114</v>
      </c>
      <c r="S16" s="8">
        <f t="shared" si="57"/>
        <v>364574.79159073089</v>
      </c>
      <c r="T16" s="8">
        <f t="shared" si="57"/>
        <v>385051.79205725418</v>
      </c>
      <c r="U16" s="8">
        <f t="shared" si="57"/>
        <v>406791.76910610095</v>
      </c>
      <c r="V16" s="8">
        <f t="shared" si="57"/>
        <v>429872.62036930502</v>
      </c>
      <c r="W16" s="8">
        <f t="shared" si="57"/>
        <v>454377.04803439346</v>
      </c>
      <c r="X16" s="8">
        <f t="shared" si="57"/>
        <v>480392.85517885652</v>
      </c>
      <c r="Y16" s="8">
        <f t="shared" si="57"/>
        <v>508013.26038187888</v>
      </c>
      <c r="Z16" s="8">
        <f t="shared" si="57"/>
        <v>537337.23174063442</v>
      </c>
      <c r="AA16" s="8">
        <f t="shared" si="57"/>
        <v>568469.84148797533</v>
      </c>
      <c r="AB16" s="8">
        <f t="shared" si="57"/>
        <v>601522.64248216362</v>
      </c>
      <c r="AC16" s="8">
        <f t="shared" si="57"/>
        <v>636614.06791766617</v>
      </c>
      <c r="AD16" s="8">
        <f t="shared" si="57"/>
        <v>673869.85568923678</v>
      </c>
      <c r="AE16" s="8">
        <f t="shared" si="57"/>
        <v>713423.4989298461</v>
      </c>
      <c r="AF16" s="8">
        <f t="shared" si="57"/>
        <v>755416.72433680517</v>
      </c>
      <c r="AG16" s="8">
        <f t="shared" si="57"/>
        <v>800000</v>
      </c>
      <c r="AH16" s="8">
        <f t="shared" ref="AH16" si="58">AG16+AH6</f>
        <v>800000</v>
      </c>
      <c r="AI16" s="8">
        <f t="shared" ref="AI16" si="59">AH16+AI6</f>
        <v>800000</v>
      </c>
      <c r="AJ16" s="8">
        <f t="shared" ref="AJ16" si="60">AI16+AJ6</f>
        <v>800000</v>
      </c>
      <c r="AK16" s="8">
        <f t="shared" ref="AK16" si="61">AJ16+AK6</f>
        <v>800000</v>
      </c>
      <c r="AL16" s="8">
        <f t="shared" ref="AL16" si="62">AK16+AL6</f>
        <v>800000</v>
      </c>
      <c r="AM16" s="8">
        <f t="shared" ref="AM16" si="63">AL16+AM6</f>
        <v>800000</v>
      </c>
      <c r="AN16" s="8">
        <f t="shared" ref="AN16" si="64">AM16+AN6</f>
        <v>800000</v>
      </c>
      <c r="AO16" s="8">
        <f t="shared" ref="AO16" si="65">AN16+AO6</f>
        <v>800000</v>
      </c>
      <c r="AP16" s="8">
        <f t="shared" ref="AP16" si="66">AO16+AP6</f>
        <v>800000</v>
      </c>
      <c r="AQ16" s="8">
        <f t="shared" ref="AQ16" si="67">AP16+AQ6</f>
        <v>800000</v>
      </c>
    </row>
    <row r="17" spans="1:43" x14ac:dyDescent="0.35">
      <c r="A17" s="1" t="s">
        <v>10</v>
      </c>
      <c r="B17" s="34">
        <v>36000</v>
      </c>
      <c r="C17" s="8" t="s">
        <v>39</v>
      </c>
      <c r="D17" s="8" cm="1">
        <f t="array" ref="D17">IF(D7=0,SUM(('Mortgage workings (do not use)'!D15:D26)*'Home owner vs Renter analysis'!B16),0)</f>
        <v>0</v>
      </c>
      <c r="E17" s="8">
        <f>(IF(E7=0,(D17+SUM('Mortgage workings (do not use)'!$D$15:$D$26))*($B$16)+D17,0))</f>
        <v>0</v>
      </c>
      <c r="F17" s="8">
        <f>(IF(F7=0,(E17+SUM('Mortgage workings (do not use)'!$D$15:$D$26))*($B$16)+E17,0))</f>
        <v>0</v>
      </c>
      <c r="G17" s="8">
        <f>(IF(G7=0,(F17+SUM('Mortgage workings (do not use)'!$D$15:$D$26))*($B$16)+F17,0))</f>
        <v>0</v>
      </c>
      <c r="H17" s="8">
        <f>(IF(H7=0,(G17+SUM('Mortgage workings (do not use)'!$D$15:$D$26))*($B$16)+G17,0))</f>
        <v>0</v>
      </c>
      <c r="I17" s="8">
        <f>(IF(I7=0,(H17+SUM('Mortgage workings (do not use)'!$D$15:$D$26))*($B$16)+H17,0))</f>
        <v>0</v>
      </c>
      <c r="J17" s="8">
        <f>(IF(J7=0,(I17+SUM('Mortgage workings (do not use)'!$D$15:$D$26))*($B$16)+I17,0))</f>
        <v>0</v>
      </c>
      <c r="K17" s="8">
        <f>(IF(K7=0,(J17+SUM('Mortgage workings (do not use)'!$D$15:$D$26))*($B$16)+J17,0))</f>
        <v>0</v>
      </c>
      <c r="L17" s="8">
        <f>(IF(L7=0,(K17+SUM('Mortgage workings (do not use)'!$D$15:$D$26))*($B$16)+K17,0))</f>
        <v>0</v>
      </c>
      <c r="M17" s="8">
        <f>(IF(M7=0,(L17+SUM('Mortgage workings (do not use)'!$D$15:$D$26))*($B$16)+L17,0))</f>
        <v>0</v>
      </c>
      <c r="N17" s="8">
        <f>(IF(N7=0,(M17+SUM('Mortgage workings (do not use)'!$D$15:$D$26))*($B$16)+M17,0))</f>
        <v>0</v>
      </c>
      <c r="O17" s="8">
        <f>(IF(O7=0,(N17+SUM('Mortgage workings (do not use)'!$D$15:$D$26))*($B$16)+N17,0))</f>
        <v>0</v>
      </c>
      <c r="P17" s="8">
        <f>(IF(P7=0,(O17+SUM('Mortgage workings (do not use)'!$D$15:$D$26))*($B$16)+O17,0))</f>
        <v>0</v>
      </c>
      <c r="Q17" s="8">
        <f>(IF(Q7=0,(P17+SUM('Mortgage workings (do not use)'!$D$15:$D$26))*($B$16)+P17,0))</f>
        <v>0</v>
      </c>
      <c r="R17" s="8">
        <f>(IF(R7=0,(Q17+SUM('Mortgage workings (do not use)'!$D$15:$D$26))*($B$16)+Q17,0))</f>
        <v>0</v>
      </c>
      <c r="S17" s="8">
        <f>(IF(S7=0,(R17+SUM('Mortgage workings (do not use)'!$D$15:$D$26))*($B$16)+R17,0))</f>
        <v>0</v>
      </c>
      <c r="T17" s="8">
        <f>(IF(T7=0,(S17+SUM('Mortgage workings (do not use)'!$D$15:$D$26))*($B$16)+S17,0))</f>
        <v>0</v>
      </c>
      <c r="U17" s="8">
        <f>(IF(U7=0,(T17+SUM('Mortgage workings (do not use)'!$D$15:$D$26))*($B$16)+T17,0))</f>
        <v>0</v>
      </c>
      <c r="V17" s="8">
        <f>(IF(V7=0,(U17+SUM('Mortgage workings (do not use)'!$D$15:$D$26))*($B$16)+U17,0))</f>
        <v>0</v>
      </c>
      <c r="W17" s="8">
        <f>(IF(W7=0,(V17+SUM('Mortgage workings (do not use)'!$D$15:$D$26))*($B$16)+V17,0))</f>
        <v>0</v>
      </c>
      <c r="X17" s="8">
        <f>(IF(X7=0,(W17+SUM('Mortgage workings (do not use)'!$D$15:$D$26))*($B$16)+W17,0))</f>
        <v>0</v>
      </c>
      <c r="Y17" s="8">
        <f>(IF(Y7=0,(X17+SUM('Mortgage workings (do not use)'!$D$15:$D$26))*($B$16)+X17,0))</f>
        <v>0</v>
      </c>
      <c r="Z17" s="8">
        <f>(IF(Z7=0,(Y17+SUM('Mortgage workings (do not use)'!$D$15:$D$26))*($B$16)+Y17,0))</f>
        <v>0</v>
      </c>
      <c r="AA17" s="8">
        <f>(IF(AA7=0,(Z17+SUM('Mortgage workings (do not use)'!$D$15:$D$26))*($B$16)+Z17,0))</f>
        <v>0</v>
      </c>
      <c r="AB17" s="8">
        <f>(IF(AB7=0,(AA17+SUM('Mortgage workings (do not use)'!$D$15:$D$26))*($B$16)+AA17,0))</f>
        <v>0</v>
      </c>
      <c r="AC17" s="8">
        <f>(IF(AC7=0,(AB17+SUM('Mortgage workings (do not use)'!$D$15:$D$26))*($B$16)+AB17,0))</f>
        <v>0</v>
      </c>
      <c r="AD17" s="8">
        <f>(IF(AD7=0,(AC17+SUM('Mortgage workings (do not use)'!$D$15:$D$26))*($B$16)+AC17,0))</f>
        <v>0</v>
      </c>
      <c r="AE17" s="8">
        <f>(IF(AE7=0,(AD17+SUM('Mortgage workings (do not use)'!$D$15:$D$26))*($B$16)+AD17,0))</f>
        <v>0</v>
      </c>
      <c r="AF17" s="8">
        <f>(IF(AF7=0,(AE17+SUM('Mortgage workings (do not use)'!$D$15:$D$26))*($B$16)+AE17,0))</f>
        <v>0</v>
      </c>
      <c r="AG17" s="8">
        <f>(IF(AG7=0,(AF17+SUM('Mortgage workings (do not use)'!$D$15:$D$26))*($B$16)+AF17,0))</f>
        <v>0</v>
      </c>
      <c r="AH17" s="8">
        <f>(IF(AH7=0,(AG17+SUM('Mortgage workings (do not use)'!$D$15:$D$26))*($B$16)+AG17,0))</f>
        <v>2302.2740165865689</v>
      </c>
      <c r="AI17" s="8">
        <f>(IF(AI7=0,(AH17+SUM('Mortgage workings (do not use)'!$D$15:$D$26))*($B$16)+AH17,0))</f>
        <v>4719.6617340024659</v>
      </c>
      <c r="AJ17" s="8">
        <f>(IF(AJ7=0,(AI17+SUM('Mortgage workings (do not use)'!$D$15:$D$26))*($B$16)+AI17,0))</f>
        <v>7257.9188372891585</v>
      </c>
      <c r="AK17" s="8">
        <f>(IF(AK7=0,(AJ17+SUM('Mortgage workings (do not use)'!$D$15:$D$26))*($B$16)+AJ17,0))</f>
        <v>9923.0887957401865</v>
      </c>
      <c r="AL17" s="8">
        <f>(IF(AL7=0,(AK17+SUM('Mortgage workings (do not use)'!$D$15:$D$26))*($B$16)+AK17,0))</f>
        <v>12721.517252113765</v>
      </c>
      <c r="AM17" s="8">
        <f>(IF(AM7=0,(AL17+SUM('Mortgage workings (do not use)'!$D$15:$D$26))*($B$16)+AL17,0))</f>
        <v>15659.867131306022</v>
      </c>
      <c r="AN17" s="8">
        <f>(IF(AN7=0,(AM17+SUM('Mortgage workings (do not use)'!$D$15:$D$26))*($B$16)+AM17,0))</f>
        <v>18745.134504457892</v>
      </c>
      <c r="AO17" s="8">
        <f>(IF(AO7=0,(AN17+SUM('Mortgage workings (do not use)'!$D$15:$D$26))*($B$16)+AN17,0))</f>
        <v>21984.665246267356</v>
      </c>
      <c r="AP17" s="8">
        <f>(IF(AP7=0,(AO17+SUM('Mortgage workings (do not use)'!$D$15:$D$26))*($B$16)+AO17,0))</f>
        <v>25386.172525167291</v>
      </c>
      <c r="AQ17" s="8">
        <f>(IF(AQ7=0,(AP17+SUM('Mortgage workings (do not use)'!$D$15:$D$26))*($B$16)+AP17,0))</f>
        <v>28957.755168012223</v>
      </c>
    </row>
    <row r="18" spans="1:43" x14ac:dyDescent="0.35">
      <c r="A18" s="1" t="s">
        <v>45</v>
      </c>
      <c r="B18" s="35">
        <v>0.03</v>
      </c>
      <c r="C18" s="8" t="s">
        <v>40</v>
      </c>
      <c r="D18" s="8">
        <f>IF(ABS(D23)*B16-D23&lt;0,0,ABS(D23)*B16-D23)</f>
        <v>0</v>
      </c>
      <c r="E18" s="8">
        <f t="shared" ref="E18:AQ18" si="68">IF(ABS(E23)*$B$16-E23&lt;0,0,(ABS(E23)*$B$16)-E23+(D18*$B$16)+D18)</f>
        <v>0</v>
      </c>
      <c r="F18" s="8">
        <f t="shared" si="68"/>
        <v>0</v>
      </c>
      <c r="G18" s="8">
        <f t="shared" si="68"/>
        <v>0</v>
      </c>
      <c r="H18" s="8">
        <f t="shared" si="68"/>
        <v>0</v>
      </c>
      <c r="I18" s="8">
        <f t="shared" si="68"/>
        <v>0</v>
      </c>
      <c r="J18" s="8">
        <f t="shared" si="68"/>
        <v>0</v>
      </c>
      <c r="K18" s="8">
        <f t="shared" si="68"/>
        <v>0</v>
      </c>
      <c r="L18" s="8">
        <f t="shared" si="68"/>
        <v>0</v>
      </c>
      <c r="M18" s="8">
        <f t="shared" si="68"/>
        <v>0</v>
      </c>
      <c r="N18" s="8">
        <f t="shared" si="68"/>
        <v>0</v>
      </c>
      <c r="O18" s="8">
        <f t="shared" si="68"/>
        <v>0</v>
      </c>
      <c r="P18" s="8">
        <f t="shared" si="68"/>
        <v>0</v>
      </c>
      <c r="Q18" s="8">
        <f t="shared" si="68"/>
        <v>0</v>
      </c>
      <c r="R18" s="8">
        <f t="shared" si="68"/>
        <v>0</v>
      </c>
      <c r="S18" s="8">
        <f t="shared" si="68"/>
        <v>0</v>
      </c>
      <c r="T18" s="8">
        <f t="shared" si="68"/>
        <v>0</v>
      </c>
      <c r="U18" s="8">
        <f t="shared" si="68"/>
        <v>0</v>
      </c>
      <c r="V18" s="8">
        <f t="shared" si="68"/>
        <v>0</v>
      </c>
      <c r="W18" s="8">
        <f t="shared" si="68"/>
        <v>0</v>
      </c>
      <c r="X18" s="8">
        <f t="shared" si="68"/>
        <v>0</v>
      </c>
      <c r="Y18" s="8">
        <f t="shared" si="68"/>
        <v>0</v>
      </c>
      <c r="Z18" s="8">
        <f t="shared" si="68"/>
        <v>0</v>
      </c>
      <c r="AA18" s="8">
        <f t="shared" si="68"/>
        <v>0</v>
      </c>
      <c r="AB18" s="8">
        <f t="shared" si="68"/>
        <v>0</v>
      </c>
      <c r="AC18" s="8">
        <f t="shared" si="68"/>
        <v>0</v>
      </c>
      <c r="AD18" s="8">
        <f t="shared" si="68"/>
        <v>0</v>
      </c>
      <c r="AE18" s="8">
        <f t="shared" si="68"/>
        <v>0</v>
      </c>
      <c r="AF18" s="8">
        <f t="shared" si="68"/>
        <v>0</v>
      </c>
      <c r="AG18" s="8">
        <f t="shared" si="68"/>
        <v>0</v>
      </c>
      <c r="AH18" s="8">
        <f t="shared" si="68"/>
        <v>44072.578013564344</v>
      </c>
      <c r="AI18" s="8">
        <f t="shared" si="68"/>
        <v>91194.182834239778</v>
      </c>
      <c r="AJ18" s="8">
        <f t="shared" si="68"/>
        <v>141523.5565622159</v>
      </c>
      <c r="AK18" s="8">
        <f t="shared" si="68"/>
        <v>195226.80427839243</v>
      </c>
      <c r="AL18" s="8">
        <f t="shared" si="68"/>
        <v>252477.71445580196</v>
      </c>
      <c r="AM18" s="8">
        <f t="shared" si="68"/>
        <v>313458.09273892018</v>
      </c>
      <c r="AN18" s="8">
        <f t="shared" si="68"/>
        <v>378358.10963085497</v>
      </c>
      <c r="AO18" s="8">
        <f t="shared" si="68"/>
        <v>447376.66264960106</v>
      </c>
      <c r="AP18" s="8">
        <f t="shared" si="68"/>
        <v>520721.75353654806</v>
      </c>
      <c r="AQ18" s="8">
        <f t="shared" si="68"/>
        <v>598610.88112326979</v>
      </c>
    </row>
    <row r="19" spans="1:43" x14ac:dyDescent="0.35">
      <c r="A19" s="1"/>
      <c r="B19" s="1"/>
      <c r="C19" s="11" t="s">
        <v>37</v>
      </c>
      <c r="D19" s="8">
        <f>D15-D16+D17+D18</f>
        <v>-76186.205373160425</v>
      </c>
      <c r="E19" s="8">
        <f t="shared" ref="E19:AG19" si="69">E15-E16+E17+E18</f>
        <v>-52981.462490874372</v>
      </c>
      <c r="F19" s="8">
        <f t="shared" si="69"/>
        <v>-29070.821728291921</v>
      </c>
      <c r="G19" s="8">
        <f t="shared" si="69"/>
        <v>-4432.3830495772418</v>
      </c>
      <c r="H19" s="8">
        <f t="shared" si="69"/>
        <v>20956.460037201323</v>
      </c>
      <c r="I19" s="8">
        <f t="shared" si="69"/>
        <v>47119.044918263942</v>
      </c>
      <c r="J19" s="8">
        <f t="shared" si="69"/>
        <v>74079.465253342554</v>
      </c>
      <c r="K19" s="8">
        <f t="shared" si="69"/>
        <v>101862.59733729743</v>
      </c>
      <c r="L19" s="8">
        <f t="shared" si="69"/>
        <v>130494.12748755093</v>
      </c>
      <c r="M19" s="8">
        <f t="shared" si="69"/>
        <v>160000.58050294814</v>
      </c>
      <c r="N19" s="8">
        <f t="shared" si="69"/>
        <v>190409.34924193594</v>
      </c>
      <c r="O19" s="8">
        <f t="shared" si="69"/>
        <v>221748.72537038976</v>
      </c>
      <c r="P19" s="8">
        <f t="shared" si="69"/>
        <v>254047.93133196083</v>
      </c>
      <c r="Q19" s="8">
        <f t="shared" si="69"/>
        <v>287337.15359652729</v>
      </c>
      <c r="R19" s="8">
        <f t="shared" si="69"/>
        <v>321647.57724517252</v>
      </c>
      <c r="S19" s="8">
        <f t="shared" si="69"/>
        <v>357011.42195312434</v>
      </c>
      <c r="T19" s="8">
        <f t="shared" si="69"/>
        <v>393461.97943526966</v>
      </c>
      <c r="U19" s="8">
        <f t="shared" si="69"/>
        <v>431033.65242220584</v>
      </c>
      <c r="V19" s="8">
        <f t="shared" si="69"/>
        <v>469761.99523833802</v>
      </c>
      <c r="W19" s="8">
        <f t="shared" si="69"/>
        <v>509683.75605727558</v>
      </c>
      <c r="X19" s="8">
        <f t="shared" si="69"/>
        <v>550836.92091372854</v>
      </c>
      <c r="Y19" s="8">
        <f t="shared" si="69"/>
        <v>593260.75955529301</v>
      </c>
      <c r="Z19" s="8">
        <f t="shared" si="69"/>
        <v>636995.8732219208</v>
      </c>
      <c r="AA19" s="8">
        <f t="shared" si="69"/>
        <v>682084.24444554234</v>
      </c>
      <c r="AB19" s="8">
        <f t="shared" si="69"/>
        <v>728569.28896724479</v>
      </c>
      <c r="AC19" s="8">
        <f t="shared" si="69"/>
        <v>776495.90987461759</v>
      </c>
      <c r="AD19" s="8">
        <f t="shared" si="69"/>
        <v>825910.55406740296</v>
      </c>
      <c r="AE19" s="8">
        <f t="shared" si="69"/>
        <v>876861.27116540424</v>
      </c>
      <c r="AF19" s="8">
        <f t="shared" si="69"/>
        <v>929397.77497879055</v>
      </c>
      <c r="AG19" s="8">
        <f t="shared" si="69"/>
        <v>983571.50766744604</v>
      </c>
      <c r="AH19" s="8">
        <f t="shared" ref="AH19:AQ19" si="70">AH15-AH16+AH17+AH18</f>
        <v>1084522.9645329416</v>
      </c>
      <c r="AI19" s="8">
        <f t="shared" si="70"/>
        <v>1188752.3247947129</v>
      </c>
      <c r="AJ19" s="8">
        <f t="shared" si="70"/>
        <v>1297932.8713553096</v>
      </c>
      <c r="AK19" s="8">
        <f t="shared" si="70"/>
        <v>1412284.7026840528</v>
      </c>
      <c r="AL19" s="8">
        <f t="shared" si="70"/>
        <v>1532037.3122525928</v>
      </c>
      <c r="AM19" s="8">
        <f t="shared" si="70"/>
        <v>1657429.978543561</v>
      </c>
      <c r="AN19" s="8">
        <f t="shared" si="70"/>
        <v>1788712.1709096588</v>
      </c>
      <c r="AO19" s="8">
        <f t="shared" si="70"/>
        <v>1926143.971915887</v>
      </c>
      <c r="AP19" s="8">
        <f t="shared" si="70"/>
        <v>2069996.5168224748</v>
      </c>
      <c r="AQ19" s="8">
        <f t="shared" si="70"/>
        <v>2220552.45089181</v>
      </c>
    </row>
    <row r="20" spans="1:43" x14ac:dyDescent="0.35">
      <c r="A20" s="1"/>
      <c r="B20" s="1"/>
      <c r="C20" s="11"/>
      <c r="D20" s="8"/>
      <c r="E20" s="8"/>
      <c r="F20" s="8"/>
      <c r="G20" s="8"/>
      <c r="H20" s="8"/>
      <c r="I20" s="8"/>
      <c r="J20" s="8"/>
      <c r="K20" s="8"/>
      <c r="L20" s="8"/>
      <c r="M20" s="11"/>
      <c r="N20" s="11"/>
      <c r="O20" s="11"/>
      <c r="P20" s="11"/>
      <c r="Q20" s="1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</row>
    <row r="21" spans="1:43" x14ac:dyDescent="0.35">
      <c r="A21" s="1"/>
      <c r="B21" s="1"/>
      <c r="C21" s="11"/>
      <c r="D21" s="8"/>
      <c r="E21" s="8"/>
      <c r="F21" s="8"/>
      <c r="G21" s="8"/>
      <c r="H21" s="8"/>
      <c r="I21" s="8"/>
      <c r="J21" s="8"/>
      <c r="K21" s="8"/>
      <c r="L21" s="8"/>
      <c r="M21" s="11"/>
      <c r="N21" s="11"/>
      <c r="O21" s="11"/>
      <c r="P21" s="11"/>
      <c r="Q21" s="1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</row>
    <row r="22" spans="1:43" x14ac:dyDescent="0.35">
      <c r="A22" s="1"/>
      <c r="B22" s="1"/>
      <c r="C22" s="11" t="s">
        <v>15</v>
      </c>
      <c r="D22" s="8">
        <f>B17</f>
        <v>36000</v>
      </c>
      <c r="E22" s="8">
        <f>D22+(D22*$B$18)</f>
        <v>37080</v>
      </c>
      <c r="F22" s="8">
        <f t="shared" ref="F22:AQ22" si="71">E22+(E22*$B$18)</f>
        <v>38192.400000000001</v>
      </c>
      <c r="G22" s="8">
        <f t="shared" si="71"/>
        <v>39338.171999999999</v>
      </c>
      <c r="H22" s="8">
        <f t="shared" si="71"/>
        <v>40518.317159999999</v>
      </c>
      <c r="I22" s="8">
        <f t="shared" si="71"/>
        <v>41733.866674799996</v>
      </c>
      <c r="J22" s="8">
        <f t="shared" si="71"/>
        <v>42985.882675043998</v>
      </c>
      <c r="K22" s="8">
        <f t="shared" si="71"/>
        <v>44275.459155295321</v>
      </c>
      <c r="L22" s="8">
        <f t="shared" si="71"/>
        <v>45603.72292995418</v>
      </c>
      <c r="M22" s="8">
        <f t="shared" si="71"/>
        <v>46971.834617852808</v>
      </c>
      <c r="N22" s="8">
        <f t="shared" si="71"/>
        <v>48380.989656388396</v>
      </c>
      <c r="O22" s="8">
        <f t="shared" si="71"/>
        <v>49832.419346080045</v>
      </c>
      <c r="P22" s="8">
        <f t="shared" si="71"/>
        <v>51327.391926462449</v>
      </c>
      <c r="Q22" s="8">
        <f t="shared" si="71"/>
        <v>52867.21368425632</v>
      </c>
      <c r="R22" s="8">
        <f t="shared" si="71"/>
        <v>54453.230094784012</v>
      </c>
      <c r="S22" s="8">
        <f t="shared" si="71"/>
        <v>56086.826997627533</v>
      </c>
      <c r="T22" s="8">
        <f t="shared" si="71"/>
        <v>57769.431807556357</v>
      </c>
      <c r="U22" s="8">
        <f t="shared" si="71"/>
        <v>59502.514761783044</v>
      </c>
      <c r="V22" s="8">
        <f t="shared" si="71"/>
        <v>61287.590204636537</v>
      </c>
      <c r="W22" s="8">
        <f t="shared" si="71"/>
        <v>63126.217910775631</v>
      </c>
      <c r="X22" s="8">
        <f t="shared" si="71"/>
        <v>65020.004448098902</v>
      </c>
      <c r="Y22" s="8">
        <f t="shared" si="71"/>
        <v>66970.604581541862</v>
      </c>
      <c r="Z22" s="8">
        <f t="shared" si="71"/>
        <v>68979.722718988123</v>
      </c>
      <c r="AA22" s="8">
        <f t="shared" si="71"/>
        <v>71049.114400557766</v>
      </c>
      <c r="AB22" s="8">
        <f t="shared" si="71"/>
        <v>73180.5878325745</v>
      </c>
      <c r="AC22" s="8">
        <f t="shared" si="71"/>
        <v>75376.005467551731</v>
      </c>
      <c r="AD22" s="8">
        <f t="shared" si="71"/>
        <v>77637.285631578285</v>
      </c>
      <c r="AE22" s="8">
        <f t="shared" si="71"/>
        <v>79966.404200525634</v>
      </c>
      <c r="AF22" s="8">
        <f t="shared" si="71"/>
        <v>82365.396326541406</v>
      </c>
      <c r="AG22" s="8">
        <f t="shared" si="71"/>
        <v>84836.358216337641</v>
      </c>
      <c r="AH22" s="8">
        <f t="shared" si="71"/>
        <v>87381.448962827766</v>
      </c>
      <c r="AI22" s="8">
        <f t="shared" si="71"/>
        <v>90002.892431712593</v>
      </c>
      <c r="AJ22" s="8">
        <f t="shared" si="71"/>
        <v>92702.979204663978</v>
      </c>
      <c r="AK22" s="8">
        <f t="shared" si="71"/>
        <v>95484.068580803898</v>
      </c>
      <c r="AL22" s="8">
        <f t="shared" si="71"/>
        <v>98348.590638228008</v>
      </c>
      <c r="AM22" s="8">
        <f t="shared" si="71"/>
        <v>101299.04835737485</v>
      </c>
      <c r="AN22" s="8">
        <f t="shared" si="71"/>
        <v>104338.0198080961</v>
      </c>
      <c r="AO22" s="8">
        <f t="shared" si="71"/>
        <v>107468.16040233898</v>
      </c>
      <c r="AP22" s="8">
        <f t="shared" si="71"/>
        <v>110692.20521440916</v>
      </c>
      <c r="AQ22" s="8">
        <f t="shared" si="71"/>
        <v>114012.97137084143</v>
      </c>
    </row>
    <row r="23" spans="1:43" x14ac:dyDescent="0.35">
      <c r="A23" s="1"/>
      <c r="B23" s="1"/>
      <c r="C23" s="11" t="s">
        <v>16</v>
      </c>
      <c r="D23" s="8">
        <f>D11-D22</f>
        <v>24045.480331731378</v>
      </c>
      <c r="E23" s="8">
        <f t="shared" ref="E23:AG23" si="72">E11-E22</f>
        <v>23525.480331731378</v>
      </c>
      <c r="F23" s="8">
        <f t="shared" si="72"/>
        <v>22995.480331731385</v>
      </c>
      <c r="G23" s="8">
        <f t="shared" si="72"/>
        <v>22455.40433173137</v>
      </c>
      <c r="H23" s="8">
        <f t="shared" si="72"/>
        <v>21905.18301173138</v>
      </c>
      <c r="I23" s="8">
        <f t="shared" si="72"/>
        <v>21344.754290531375</v>
      </c>
      <c r="J23" s="8">
        <f t="shared" si="72"/>
        <v>20774.063915631377</v>
      </c>
      <c r="K23" s="8">
        <f t="shared" si="72"/>
        <v>20193.06608573781</v>
      </c>
      <c r="L23" s="8">
        <f t="shared" si="72"/>
        <v>19601.724107451031</v>
      </c>
      <c r="M23" s="8">
        <f t="shared" si="72"/>
        <v>19000.011087779341</v>
      </c>
      <c r="N23" s="8">
        <f t="shared" si="72"/>
        <v>18387.910664199808</v>
      </c>
      <c r="O23" s="8">
        <f t="shared" si="72"/>
        <v>17765.417774062429</v>
      </c>
      <c r="P23" s="8">
        <f t="shared" si="72"/>
        <v>17132.539465216461</v>
      </c>
      <c r="Q23" s="8">
        <f t="shared" si="72"/>
        <v>16489.295749820492</v>
      </c>
      <c r="R23" s="8">
        <f t="shared" si="72"/>
        <v>15835.720503386619</v>
      </c>
      <c r="S23" s="8">
        <f t="shared" si="72"/>
        <v>15171.862411200666</v>
      </c>
      <c r="T23" s="8">
        <f t="shared" si="72"/>
        <v>14497.785964355709</v>
      </c>
      <c r="U23" s="8">
        <f t="shared" si="72"/>
        <v>13813.572507736251</v>
      </c>
      <c r="V23" s="8">
        <f t="shared" si="72"/>
        <v>13119.32134239428</v>
      </c>
      <c r="W23" s="8">
        <f t="shared" si="72"/>
        <v>12415.150884867173</v>
      </c>
      <c r="X23" s="8">
        <f t="shared" si="72"/>
        <v>11701.199886100352</v>
      </c>
      <c r="Y23" s="8">
        <f t="shared" si="72"/>
        <v>10977.628712756108</v>
      </c>
      <c r="Z23" s="8">
        <f t="shared" si="72"/>
        <v>10244.620693812511</v>
      </c>
      <c r="AA23" s="8">
        <f t="shared" si="72"/>
        <v>9502.3835354856419</v>
      </c>
      <c r="AB23" s="8">
        <f t="shared" si="72"/>
        <v>8751.1508076413738</v>
      </c>
      <c r="AC23" s="8">
        <f t="shared" si="72"/>
        <v>7991.1835050035152</v>
      </c>
      <c r="AD23" s="8">
        <f t="shared" si="72"/>
        <v>7222.7716866099217</v>
      </c>
      <c r="AE23" s="8">
        <f t="shared" si="72"/>
        <v>6446.2361971208447</v>
      </c>
      <c r="AF23" s="8">
        <f t="shared" si="72"/>
        <v>5661.9304737416824</v>
      </c>
      <c r="AG23" s="8">
        <f t="shared" si="72"/>
        <v>4870.2424426892976</v>
      </c>
      <c r="AH23" s="8">
        <f t="shared" ref="AH23:AQ23" si="73">AH11-AH22</f>
        <v>-41973.883822442229</v>
      </c>
      <c r="AI23" s="8">
        <f t="shared" si="73"/>
        <v>-42779.024685711636</v>
      </c>
      <c r="AJ23" s="8">
        <f t="shared" si="73"/>
        <v>-43590.156748822985</v>
      </c>
      <c r="AK23" s="8">
        <f t="shared" si="73"/>
        <v>-44406.733226729266</v>
      </c>
      <c r="AL23" s="8">
        <f t="shared" si="73"/>
        <v>-45228.161869990392</v>
      </c>
      <c r="AM23" s="8">
        <f t="shared" si="73"/>
        <v>-46053.802438407729</v>
      </c>
      <c r="AN23" s="8">
        <f t="shared" si="73"/>
        <v>-46882.964052370291</v>
      </c>
      <c r="AO23" s="8">
        <f t="shared" si="73"/>
        <v>-47714.902416384139</v>
      </c>
      <c r="AP23" s="8">
        <f t="shared" si="73"/>
        <v>-48548.816909016125</v>
      </c>
      <c r="AQ23" s="8">
        <f t="shared" si="73"/>
        <v>-49383.847533232678</v>
      </c>
    </row>
    <row r="24" spans="1:43" x14ac:dyDescent="0.35">
      <c r="A24" s="1"/>
      <c r="B24" s="1"/>
      <c r="C24" s="11" t="s">
        <v>9</v>
      </c>
      <c r="D24" s="8">
        <f>(D4+D3+D23)*B16</f>
        <v>9952.2740165865689</v>
      </c>
      <c r="E24" s="8">
        <f t="shared" ref="E24:L24" si="74">IF(E23&lt;0,(D25+$D$4)*$B$16,(D25+E23+$D$4)*$B$16)</f>
        <v>10876.161734002468</v>
      </c>
      <c r="F24" s="8">
        <f t="shared" si="74"/>
        <v>11393.46982070259</v>
      </c>
      <c r="G24" s="8">
        <f t="shared" si="74"/>
        <v>11936.13951173772</v>
      </c>
      <c r="H24" s="8">
        <f t="shared" si="74"/>
        <v>12505.435421324606</v>
      </c>
      <c r="I24" s="8">
        <f t="shared" si="74"/>
        <v>13102.685756330837</v>
      </c>
      <c r="J24" s="8">
        <f t="shared" si="74"/>
        <v>13729.285525402382</v>
      </c>
      <c r="K24" s="8">
        <f t="shared" si="74"/>
        <v>14386.69991017782</v>
      </c>
      <c r="L24" s="8">
        <f t="shared" si="74"/>
        <v>15076.467806772371</v>
      </c>
      <c r="M24" s="8">
        <f>IF(M23&lt;0,(L25+$D$4)*$B$16,(L25+M23+$D$4)*$B$16)</f>
        <v>15800.205546127407</v>
      </c>
      <c r="N24" s="8">
        <f t="shared" ref="N24:AQ24" si="75">IF(N23&lt;0,(M25+$D$4)*$B$16,(M25+N23+$D$4)*$B$16)</f>
        <v>16559.610802254796</v>
      </c>
      <c r="O24" s="8">
        <f t="shared" si="75"/>
        <v>17356.466697860666</v>
      </c>
      <c r="P24" s="8">
        <f t="shared" si="75"/>
        <v>18192.646117311404</v>
      </c>
      <c r="Q24" s="8">
        <f t="shared" si="75"/>
        <v>19070.116237407176</v>
      </c>
      <c r="R24" s="8">
        <f t="shared" si="75"/>
        <v>19990.94328695584</v>
      </c>
      <c r="S24" s="8">
        <f t="shared" si="75"/>
        <v>20957.297546694335</v>
      </c>
      <c r="T24" s="8">
        <f t="shared" si="75"/>
        <v>21971.458601686802</v>
      </c>
      <c r="U24" s="8">
        <f t="shared" si="75"/>
        <v>23035.820858940173</v>
      </c>
      <c r="V24" s="8">
        <f t="shared" si="75"/>
        <v>24152.899343620084</v>
      </c>
      <c r="W24" s="8">
        <f t="shared" si="75"/>
        <v>25325.335787924731</v>
      </c>
      <c r="X24" s="8">
        <f t="shared" si="75"/>
        <v>26555.905027382625</v>
      </c>
      <c r="Y24" s="8">
        <f t="shared" si="75"/>
        <v>27847.521720084536</v>
      </c>
      <c r="Z24" s="8">
        <f t="shared" si="75"/>
        <v>29203.247405141588</v>
      </c>
      <c r="AA24" s="8">
        <f t="shared" si="75"/>
        <v>30626.297917482327</v>
      </c>
      <c r="AB24" s="8">
        <f t="shared" si="75"/>
        <v>32120.051176964225</v>
      </c>
      <c r="AC24" s="8">
        <f t="shared" si="75"/>
        <v>33688.055370680544</v>
      </c>
      <c r="AD24" s="8">
        <f t="shared" si="75"/>
        <v>35334.037548294895</v>
      </c>
      <c r="AE24" s="8">
        <f t="shared" si="75"/>
        <v>37061.912651235187</v>
      </c>
      <c r="AF24" s="8">
        <f t="shared" si="75"/>
        <v>38875.792997627992</v>
      </c>
      <c r="AG24" s="8">
        <f t="shared" si="75"/>
        <v>40779.998245956769</v>
      </c>
      <c r="AH24" s="8">
        <f t="shared" si="75"/>
        <v>42575.486036120143</v>
      </c>
      <c r="AI24" s="8">
        <f t="shared" si="75"/>
        <v>44704.260337926149</v>
      </c>
      <c r="AJ24" s="8">
        <f t="shared" si="75"/>
        <v>46939.473354822454</v>
      </c>
      <c r="AK24" s="8">
        <f t="shared" si="75"/>
        <v>49286.447022563574</v>
      </c>
      <c r="AL24" s="8">
        <f t="shared" si="75"/>
        <v>51750.769373691757</v>
      </c>
      <c r="AM24" s="8">
        <f t="shared" si="75"/>
        <v>54338.307842376344</v>
      </c>
      <c r="AN24" s="8">
        <f t="shared" si="75"/>
        <v>57055.223234495148</v>
      </c>
      <c r="AO24" s="8">
        <f t="shared" si="75"/>
        <v>59907.984396219908</v>
      </c>
      <c r="AP24" s="8">
        <f t="shared" si="75"/>
        <v>62903.383616030907</v>
      </c>
      <c r="AQ24" s="8">
        <f t="shared" si="75"/>
        <v>66048.552796832446</v>
      </c>
    </row>
    <row r="25" spans="1:43" x14ac:dyDescent="0.35">
      <c r="A25" s="1"/>
      <c r="B25" s="1"/>
      <c r="C25" s="11" t="s">
        <v>38</v>
      </c>
      <c r="D25" s="8">
        <f>D23+D24</f>
        <v>33997.754348317947</v>
      </c>
      <c r="E25" s="8">
        <f>D25+E24</f>
        <v>44873.916082320415</v>
      </c>
      <c r="F25" s="8">
        <f t="shared" ref="F25:AG25" si="76">E25+F24</f>
        <v>56267.385903023009</v>
      </c>
      <c r="G25" s="8">
        <f t="shared" si="76"/>
        <v>68203.525414760734</v>
      </c>
      <c r="H25" s="8">
        <f t="shared" si="76"/>
        <v>80708.960836085345</v>
      </c>
      <c r="I25" s="8">
        <f t="shared" si="76"/>
        <v>93811.646592416189</v>
      </c>
      <c r="J25" s="8">
        <f t="shared" si="76"/>
        <v>107540.93211781856</v>
      </c>
      <c r="K25" s="8">
        <f t="shared" si="76"/>
        <v>121927.63202799638</v>
      </c>
      <c r="L25" s="8">
        <f t="shared" si="76"/>
        <v>137004.09983476874</v>
      </c>
      <c r="M25" s="8">
        <f t="shared" si="76"/>
        <v>152804.30538089614</v>
      </c>
      <c r="N25" s="8">
        <f t="shared" si="76"/>
        <v>169363.91618315093</v>
      </c>
      <c r="O25" s="8">
        <f t="shared" si="76"/>
        <v>186720.38288101158</v>
      </c>
      <c r="P25" s="8">
        <f t="shared" si="76"/>
        <v>204913.02899832299</v>
      </c>
      <c r="Q25" s="8">
        <f t="shared" si="76"/>
        <v>223983.14523573016</v>
      </c>
      <c r="R25" s="8">
        <f t="shared" si="76"/>
        <v>243974.08852268601</v>
      </c>
      <c r="S25" s="8">
        <f t="shared" si="76"/>
        <v>264931.38606938033</v>
      </c>
      <c r="T25" s="8">
        <f t="shared" si="76"/>
        <v>286902.84467106714</v>
      </c>
      <c r="U25" s="8">
        <f t="shared" si="76"/>
        <v>309938.66553000733</v>
      </c>
      <c r="V25" s="8">
        <f t="shared" si="76"/>
        <v>334091.56487362739</v>
      </c>
      <c r="W25" s="8">
        <f t="shared" si="76"/>
        <v>359416.90066155209</v>
      </c>
      <c r="X25" s="8">
        <f t="shared" si="76"/>
        <v>385972.80568893469</v>
      </c>
      <c r="Y25" s="8">
        <f t="shared" si="76"/>
        <v>413820.32740901923</v>
      </c>
      <c r="Z25" s="8">
        <f t="shared" si="76"/>
        <v>443023.57481416082</v>
      </c>
      <c r="AA25" s="8">
        <f t="shared" si="76"/>
        <v>473649.87273164315</v>
      </c>
      <c r="AB25" s="8">
        <f t="shared" si="76"/>
        <v>505769.92390860739</v>
      </c>
      <c r="AC25" s="8">
        <f t="shared" si="76"/>
        <v>539457.97927928797</v>
      </c>
      <c r="AD25" s="8">
        <f t="shared" si="76"/>
        <v>574792.01682758285</v>
      </c>
      <c r="AE25" s="8">
        <f t="shared" si="76"/>
        <v>611853.92947881809</v>
      </c>
      <c r="AF25" s="8">
        <f t="shared" si="76"/>
        <v>650729.72247644607</v>
      </c>
      <c r="AG25" s="8">
        <f t="shared" si="76"/>
        <v>691509.7207224028</v>
      </c>
      <c r="AH25" s="8">
        <f t="shared" ref="AH25" si="77">AG25+AH24</f>
        <v>734085.20675852289</v>
      </c>
      <c r="AI25" s="8">
        <f t="shared" ref="AI25" si="78">AH25+AI24</f>
        <v>778789.46709644899</v>
      </c>
      <c r="AJ25" s="8">
        <f t="shared" ref="AJ25" si="79">AI25+AJ24</f>
        <v>825728.94045127148</v>
      </c>
      <c r="AK25" s="8">
        <f t="shared" ref="AK25" si="80">AJ25+AK24</f>
        <v>875015.38747383503</v>
      </c>
      <c r="AL25" s="8">
        <f t="shared" ref="AL25" si="81">AK25+AL24</f>
        <v>926766.15684752678</v>
      </c>
      <c r="AM25" s="8">
        <f t="shared" ref="AM25" si="82">AL25+AM24</f>
        <v>981104.46468990308</v>
      </c>
      <c r="AN25" s="8">
        <f t="shared" ref="AN25" si="83">AM25+AN24</f>
        <v>1038159.6879243982</v>
      </c>
      <c r="AO25" s="8">
        <f t="shared" ref="AO25" si="84">AN25+AO24</f>
        <v>1098067.6723206181</v>
      </c>
      <c r="AP25" s="8">
        <f t="shared" ref="AP25" si="85">AO25+AP24</f>
        <v>1160971.055936649</v>
      </c>
      <c r="AQ25" s="8">
        <f t="shared" ref="AQ25" si="86">AP25+AQ24</f>
        <v>1227019.6087334815</v>
      </c>
    </row>
    <row r="26" spans="1:43" x14ac:dyDescent="0.35">
      <c r="A26" s="1"/>
      <c r="B26" s="1"/>
      <c r="C26" s="11"/>
      <c r="D26" s="8"/>
      <c r="E26" s="8"/>
      <c r="F26" s="8"/>
      <c r="G26" s="8"/>
      <c r="H26" s="8"/>
      <c r="I26" s="8"/>
      <c r="J26" s="8"/>
      <c r="K26" s="8"/>
      <c r="L26" s="8"/>
      <c r="M26" s="11"/>
      <c r="N26" s="11"/>
      <c r="O26" s="11"/>
      <c r="P26" s="11"/>
      <c r="Q26" s="1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</row>
    <row r="27" spans="1:43" x14ac:dyDescent="0.35">
      <c r="A27" s="1"/>
      <c r="B27" s="1"/>
      <c r="C27" s="11"/>
      <c r="D27" s="8"/>
      <c r="E27" s="8"/>
      <c r="F27" s="8"/>
      <c r="G27" s="8"/>
      <c r="H27" s="8"/>
      <c r="I27" s="8"/>
      <c r="J27" s="8"/>
      <c r="K27" s="8"/>
      <c r="L27" s="8"/>
      <c r="M27" s="11"/>
      <c r="N27" s="11"/>
      <c r="O27" s="11"/>
      <c r="P27" s="11"/>
      <c r="Q27" s="1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</row>
    <row r="28" spans="1:43" x14ac:dyDescent="0.35">
      <c r="A28" s="1"/>
      <c r="B28" s="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</row>
    <row r="29" spans="1:43" x14ac:dyDescent="0.35">
      <c r="A29" s="1"/>
      <c r="B29" s="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</row>
    <row r="30" spans="1:43" x14ac:dyDescent="0.35">
      <c r="A30" s="1"/>
      <c r="B30" s="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</row>
    <row r="31" spans="1:43" x14ac:dyDescent="0.35">
      <c r="A31" s="1"/>
      <c r="B31" s="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</row>
    <row r="32" spans="1:43" ht="15.5" customHeight="1" x14ac:dyDescent="0.35">
      <c r="A32" s="1"/>
      <c r="B32" s="1"/>
      <c r="C32" s="37" t="s">
        <v>46</v>
      </c>
      <c r="D32" s="36"/>
      <c r="E32" s="36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</row>
    <row r="33" spans="1:36" ht="15.5" customHeight="1" x14ac:dyDescent="0.35">
      <c r="A33" s="1"/>
      <c r="B33" s="1"/>
      <c r="C33" s="37"/>
      <c r="D33" s="36"/>
      <c r="E33" s="36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</row>
    <row r="34" spans="1:36" ht="15.5" customHeight="1" x14ac:dyDescent="0.35">
      <c r="A34" s="1"/>
      <c r="B34" s="1"/>
      <c r="C34" s="37"/>
      <c r="D34" s="36"/>
      <c r="E34" s="36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</row>
    <row r="35" spans="1:36" x14ac:dyDescent="0.35">
      <c r="A35" s="1"/>
      <c r="B35" s="1"/>
      <c r="C35" s="37"/>
      <c r="D35" s="36"/>
      <c r="E35" s="36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</row>
    <row r="36" spans="1:36" x14ac:dyDescent="0.35">
      <c r="A36" s="1"/>
      <c r="B36" s="1"/>
      <c r="C36" s="37"/>
      <c r="D36" s="36"/>
      <c r="E36" s="36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</row>
    <row r="37" spans="1:36" x14ac:dyDescent="0.35">
      <c r="A37" s="1"/>
      <c r="B37" s="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</row>
    <row r="38" spans="1:36" x14ac:dyDescent="0.35">
      <c r="A38" s="1"/>
      <c r="B38" s="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</row>
    <row r="39" spans="1:36" x14ac:dyDescent="0.35">
      <c r="A39" s="1"/>
      <c r="B39" s="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</row>
    <row r="40" spans="1:36" x14ac:dyDescent="0.35">
      <c r="A40" s="1"/>
      <c r="B40" s="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</row>
    <row r="41" spans="1:36" x14ac:dyDescent="0.35">
      <c r="A41" s="1"/>
      <c r="B41" s="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</row>
    <row r="42" spans="1:36" x14ac:dyDescent="0.35">
      <c r="A42" s="1"/>
      <c r="B42" s="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</row>
    <row r="43" spans="1:36" x14ac:dyDescent="0.35">
      <c r="A43" s="1"/>
      <c r="B43" s="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</row>
    <row r="44" spans="1:36" x14ac:dyDescent="0.35">
      <c r="A44" s="1"/>
      <c r="B44" s="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</row>
    <row r="45" spans="1:36" x14ac:dyDescent="0.35">
      <c r="A45" s="1"/>
      <c r="B45" s="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</row>
    <row r="46" spans="1:36" x14ac:dyDescent="0.35">
      <c r="A46" s="1"/>
      <c r="B46" s="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</row>
    <row r="47" spans="1:36" x14ac:dyDescent="0.35">
      <c r="A47" s="1"/>
      <c r="B47" s="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</row>
    <row r="48" spans="1:36" x14ac:dyDescent="0.35">
      <c r="A48" s="1"/>
      <c r="B48" s="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</row>
    <row r="49" spans="1:36" x14ac:dyDescent="0.35">
      <c r="A49" s="1"/>
      <c r="B49" s="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</row>
    <row r="50" spans="1:36" x14ac:dyDescent="0.35">
      <c r="A50" s="1"/>
      <c r="B50" s="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</row>
    <row r="51" spans="1:36" x14ac:dyDescent="0.35">
      <c r="A51" s="1"/>
      <c r="B51" s="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</row>
    <row r="52" spans="1:36" x14ac:dyDescent="0.35">
      <c r="A52" s="1"/>
      <c r="B52" s="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 x14ac:dyDescent="0.35">
      <c r="A53" s="1"/>
      <c r="B53" s="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 x14ac:dyDescent="0.35">
      <c r="A54" s="1"/>
      <c r="B54" s="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</row>
    <row r="55" spans="1:36" x14ac:dyDescent="0.35">
      <c r="A55" s="1"/>
      <c r="B55" s="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</row>
    <row r="56" spans="1:36" x14ac:dyDescent="0.35">
      <c r="A56" s="1"/>
      <c r="B56" s="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</row>
    <row r="57" spans="1:36" x14ac:dyDescent="0.35">
      <c r="A57" s="1"/>
      <c r="B57" s="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</row>
    <row r="58" spans="1:36" x14ac:dyDescent="0.35">
      <c r="A58" s="1"/>
      <c r="B58" s="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</row>
    <row r="59" spans="1:36" x14ac:dyDescent="0.35">
      <c r="A59" s="1"/>
      <c r="B59" s="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</row>
    <row r="60" spans="1:36" x14ac:dyDescent="0.35">
      <c r="A60" s="1"/>
      <c r="B60" s="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</row>
    <row r="61" spans="1:36" x14ac:dyDescent="0.35">
      <c r="A61" s="1"/>
      <c r="B61" s="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</row>
    <row r="62" spans="1:36" x14ac:dyDescent="0.35">
      <c r="A62" s="1"/>
      <c r="B62" s="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</row>
    <row r="63" spans="1:36" x14ac:dyDescent="0.35">
      <c r="A63" s="1"/>
      <c r="B63" s="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</row>
    <row r="64" spans="1:36" x14ac:dyDescent="0.35">
      <c r="A64" s="1"/>
      <c r="B64" s="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</row>
    <row r="65" spans="1:36" x14ac:dyDescent="0.35">
      <c r="A65" s="1"/>
      <c r="B65" s="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</row>
    <row r="66" spans="1:36" x14ac:dyDescent="0.35">
      <c r="A66" s="1"/>
      <c r="B66" s="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</row>
    <row r="67" spans="1:36" x14ac:dyDescent="0.35">
      <c r="A67" s="1"/>
      <c r="B67" s="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</row>
    <row r="68" spans="1:36" x14ac:dyDescent="0.35">
      <c r="A68" s="1"/>
      <c r="B68" s="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</row>
    <row r="69" spans="1:36" x14ac:dyDescent="0.35">
      <c r="A69" s="1"/>
      <c r="B69" s="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</row>
    <row r="70" spans="1:36" x14ac:dyDescent="0.35">
      <c r="A70" s="1"/>
      <c r="B70" s="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</row>
    <row r="71" spans="1:36" x14ac:dyDescent="0.35">
      <c r="A71" s="1"/>
      <c r="B71" s="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</row>
    <row r="72" spans="1:36" x14ac:dyDescent="0.35">
      <c r="A72" s="1"/>
      <c r="B72" s="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</row>
    <row r="73" spans="1:36" x14ac:dyDescent="0.35">
      <c r="A73" s="1"/>
      <c r="B73" s="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</row>
    <row r="74" spans="1:36" x14ac:dyDescent="0.35">
      <c r="A74" s="1"/>
      <c r="B74" s="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</row>
    <row r="75" spans="1:36" x14ac:dyDescent="0.35">
      <c r="A75" s="1"/>
      <c r="B75" s="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</row>
    <row r="76" spans="1:36" x14ac:dyDescent="0.35">
      <c r="A76" s="1"/>
      <c r="B76" s="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</row>
    <row r="77" spans="1:36" x14ac:dyDescent="0.35">
      <c r="A77" s="1"/>
      <c r="B77" s="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</row>
    <row r="78" spans="1:36" x14ac:dyDescent="0.35">
      <c r="A78" s="1"/>
      <c r="B78" s="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</row>
    <row r="79" spans="1:36" x14ac:dyDescent="0.35">
      <c r="A79" s="1"/>
      <c r="B79" s="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</row>
    <row r="80" spans="1:36" x14ac:dyDescent="0.35">
      <c r="A80" s="1"/>
      <c r="B80" s="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</row>
    <row r="81" spans="1:36" x14ac:dyDescent="0.35">
      <c r="A81" s="1"/>
      <c r="B81" s="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</row>
    <row r="82" spans="1:36" x14ac:dyDescent="0.35">
      <c r="A82" s="1"/>
      <c r="B82" s="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</row>
    <row r="83" spans="1:36" x14ac:dyDescent="0.35">
      <c r="A83" s="1"/>
      <c r="B83" s="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</row>
    <row r="84" spans="1:36" x14ac:dyDescent="0.35">
      <c r="A84" s="1"/>
      <c r="B84" s="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</row>
    <row r="85" spans="1:36" x14ac:dyDescent="0.35">
      <c r="A85" s="1"/>
      <c r="B85" s="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</row>
    <row r="86" spans="1:36" x14ac:dyDescent="0.35">
      <c r="A86" s="1"/>
      <c r="B86" s="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</row>
    <row r="87" spans="1:36" x14ac:dyDescent="0.35">
      <c r="A87" s="1"/>
      <c r="B87" s="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</row>
    <row r="88" spans="1:36" x14ac:dyDescent="0.35">
      <c r="A88" s="1"/>
      <c r="B88" s="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</row>
    <row r="89" spans="1:36" x14ac:dyDescent="0.35">
      <c r="A89" s="1"/>
      <c r="B89" s="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</row>
    <row r="90" spans="1:36" x14ac:dyDescent="0.35">
      <c r="A90" s="1"/>
      <c r="B90" s="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</row>
    <row r="91" spans="1:36" x14ac:dyDescent="0.35">
      <c r="A91" s="1"/>
      <c r="B91" s="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</row>
    <row r="92" spans="1:36" x14ac:dyDescent="0.35">
      <c r="A92" s="1"/>
      <c r="B92" s="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</row>
    <row r="93" spans="1:36" x14ac:dyDescent="0.35">
      <c r="A93" s="1"/>
      <c r="B93" s="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</row>
    <row r="94" spans="1:36" x14ac:dyDescent="0.35">
      <c r="A94" s="1"/>
      <c r="B94" s="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</row>
    <row r="95" spans="1:36" x14ac:dyDescent="0.35">
      <c r="A95" s="1"/>
      <c r="B95" s="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</row>
    <row r="96" spans="1:36" x14ac:dyDescent="0.35">
      <c r="A96" s="1"/>
      <c r="B96" s="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</row>
    <row r="97" spans="1:36" x14ac:dyDescent="0.35">
      <c r="A97" s="1"/>
      <c r="B97" s="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</row>
    <row r="98" spans="1:36" x14ac:dyDescent="0.35">
      <c r="A98" s="1"/>
      <c r="B98" s="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</row>
    <row r="99" spans="1:36" x14ac:dyDescent="0.35">
      <c r="A99" s="1"/>
      <c r="B99" s="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</row>
    <row r="100" spans="1:36" x14ac:dyDescent="0.35">
      <c r="A100" s="1"/>
      <c r="B100" s="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</row>
    <row r="101" spans="1:36" x14ac:dyDescent="0.35">
      <c r="A101" s="1"/>
      <c r="B101" s="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</row>
    <row r="102" spans="1:36" x14ac:dyDescent="0.35">
      <c r="A102" s="1"/>
      <c r="B102" s="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</row>
    <row r="103" spans="1:36" x14ac:dyDescent="0.35">
      <c r="A103" s="1"/>
      <c r="B103" s="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</row>
    <row r="104" spans="1:36" x14ac:dyDescent="0.35">
      <c r="A104" s="1"/>
      <c r="B104" s="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</row>
    <row r="105" spans="1:36" x14ac:dyDescent="0.35">
      <c r="A105" s="1"/>
      <c r="B105" s="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</row>
    <row r="106" spans="1:36" x14ac:dyDescent="0.35">
      <c r="A106" s="1"/>
      <c r="B106" s="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</row>
    <row r="107" spans="1:36" x14ac:dyDescent="0.35">
      <c r="A107" s="1"/>
      <c r="B107" s="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</row>
    <row r="108" spans="1:36" x14ac:dyDescent="0.35">
      <c r="A108" s="1"/>
      <c r="B108" s="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</row>
    <row r="109" spans="1:36" x14ac:dyDescent="0.35">
      <c r="A109" s="1"/>
      <c r="B109" s="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</row>
    <row r="110" spans="1:36" x14ac:dyDescent="0.35">
      <c r="A110" s="1"/>
      <c r="B110" s="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</row>
    <row r="111" spans="1:36" x14ac:dyDescent="0.35">
      <c r="A111" s="1"/>
      <c r="B111" s="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</row>
    <row r="112" spans="1:36" x14ac:dyDescent="0.35">
      <c r="A112" s="1"/>
      <c r="B112" s="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</row>
    <row r="113" spans="1:36" x14ac:dyDescent="0.35">
      <c r="A113" s="1"/>
      <c r="B113" s="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</row>
    <row r="114" spans="1:36" x14ac:dyDescent="0.35">
      <c r="A114" s="1"/>
      <c r="B114" s="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</row>
    <row r="115" spans="1:36" x14ac:dyDescent="0.35">
      <c r="A115" s="1"/>
      <c r="B115" s="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</row>
    <row r="116" spans="1:36" x14ac:dyDescent="0.35">
      <c r="A116" s="1"/>
      <c r="B116" s="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</row>
    <row r="117" spans="1:36" x14ac:dyDescent="0.35">
      <c r="A117" s="1"/>
      <c r="B117" s="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</row>
    <row r="118" spans="1:36" x14ac:dyDescent="0.35">
      <c r="A118" s="1"/>
      <c r="B118" s="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</row>
    <row r="119" spans="1:36" x14ac:dyDescent="0.35">
      <c r="A119" s="1"/>
      <c r="B119" s="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</row>
    <row r="120" spans="1:36" x14ac:dyDescent="0.35">
      <c r="A120" s="1"/>
      <c r="B120" s="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</row>
    <row r="121" spans="1:36" x14ac:dyDescent="0.35">
      <c r="A121" s="1"/>
      <c r="B121" s="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</row>
    <row r="122" spans="1:36" x14ac:dyDescent="0.35">
      <c r="A122" s="1"/>
      <c r="B122" s="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</row>
    <row r="123" spans="1:36" x14ac:dyDescent="0.35">
      <c r="A123" s="1"/>
      <c r="B123" s="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</row>
    <row r="124" spans="1:36" x14ac:dyDescent="0.35">
      <c r="A124" s="1"/>
      <c r="B124" s="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</row>
    <row r="125" spans="1:36" x14ac:dyDescent="0.35">
      <c r="A125" s="1"/>
      <c r="B125" s="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</row>
    <row r="126" spans="1:36" x14ac:dyDescent="0.35">
      <c r="A126" s="1"/>
      <c r="B126" s="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</row>
    <row r="127" spans="1:36" x14ac:dyDescent="0.35">
      <c r="A127" s="1"/>
      <c r="B127" s="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</row>
    <row r="128" spans="1:36" x14ac:dyDescent="0.35">
      <c r="A128" s="1"/>
      <c r="B128" s="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</row>
    <row r="129" spans="1:36" x14ac:dyDescent="0.35">
      <c r="A129" s="1"/>
      <c r="B129" s="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</row>
    <row r="130" spans="1:36" x14ac:dyDescent="0.35">
      <c r="A130" s="1"/>
      <c r="B130" s="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</row>
    <row r="131" spans="1:36" x14ac:dyDescent="0.35">
      <c r="A131" s="1"/>
      <c r="B131" s="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</row>
    <row r="132" spans="1:36" x14ac:dyDescent="0.35">
      <c r="A132" s="1"/>
      <c r="B132" s="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</row>
    <row r="133" spans="1:36" x14ac:dyDescent="0.35">
      <c r="A133" s="1"/>
      <c r="B133" s="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</row>
    <row r="134" spans="1:36" x14ac:dyDescent="0.35">
      <c r="A134" s="1"/>
      <c r="B134" s="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</row>
    <row r="135" spans="1:36" x14ac:dyDescent="0.35">
      <c r="A135" s="1"/>
      <c r="B135" s="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</row>
    <row r="136" spans="1:36" x14ac:dyDescent="0.35">
      <c r="A136" s="1"/>
      <c r="B136" s="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</row>
    <row r="137" spans="1:36" x14ac:dyDescent="0.35">
      <c r="A137" s="1"/>
      <c r="B137" s="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</row>
    <row r="138" spans="1:36" x14ac:dyDescent="0.35">
      <c r="A138" s="1"/>
      <c r="B138" s="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</row>
    <row r="139" spans="1:36" x14ac:dyDescent="0.35">
      <c r="A139" s="1"/>
      <c r="B139" s="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</row>
    <row r="140" spans="1:36" x14ac:dyDescent="0.35">
      <c r="A140" s="1"/>
      <c r="B140" s="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</row>
    <row r="141" spans="1:36" x14ac:dyDescent="0.35">
      <c r="A141" s="1"/>
      <c r="B141" s="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</row>
    <row r="142" spans="1:36" x14ac:dyDescent="0.35">
      <c r="A142" s="1"/>
      <c r="B142" s="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</row>
    <row r="143" spans="1:36" x14ac:dyDescent="0.35">
      <c r="A143" s="1"/>
      <c r="B143" s="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</row>
    <row r="144" spans="1:36" x14ac:dyDescent="0.35">
      <c r="A144" s="1"/>
      <c r="B144" s="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</row>
    <row r="145" spans="1:36" x14ac:dyDescent="0.35">
      <c r="A145" s="1"/>
      <c r="B145" s="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</row>
    <row r="146" spans="1:36" x14ac:dyDescent="0.35">
      <c r="A146" s="1"/>
      <c r="B146" s="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</row>
    <row r="147" spans="1:36" x14ac:dyDescent="0.35">
      <c r="A147" s="1"/>
      <c r="B147" s="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</row>
    <row r="148" spans="1:36" x14ac:dyDescent="0.35">
      <c r="A148" s="1"/>
      <c r="B148" s="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</row>
    <row r="149" spans="1:36" x14ac:dyDescent="0.35">
      <c r="A149" s="1"/>
      <c r="B149" s="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</row>
    <row r="150" spans="1:36" x14ac:dyDescent="0.35">
      <c r="A150" s="1"/>
      <c r="B150" s="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</row>
    <row r="151" spans="1:36" x14ac:dyDescent="0.35">
      <c r="A151" s="1"/>
      <c r="B151" s="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</row>
    <row r="152" spans="1:36" x14ac:dyDescent="0.35">
      <c r="A152" s="1"/>
      <c r="B152" s="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</row>
    <row r="153" spans="1:36" x14ac:dyDescent="0.35">
      <c r="A153" s="1"/>
      <c r="B153" s="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</row>
    <row r="154" spans="1:36" x14ac:dyDescent="0.35">
      <c r="A154" s="1"/>
      <c r="B154" s="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</row>
    <row r="155" spans="1:36" x14ac:dyDescent="0.35">
      <c r="A155" s="1"/>
      <c r="B155" s="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</row>
    <row r="156" spans="1:36" x14ac:dyDescent="0.35">
      <c r="A156" s="1"/>
      <c r="B156" s="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</row>
    <row r="157" spans="1:36" x14ac:dyDescent="0.35">
      <c r="A157" s="1"/>
      <c r="B157" s="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</row>
    <row r="158" spans="1:36" x14ac:dyDescent="0.35">
      <c r="A158" s="1"/>
      <c r="B158" s="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</row>
    <row r="159" spans="1:36" x14ac:dyDescent="0.35">
      <c r="A159" s="1"/>
      <c r="B159" s="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</row>
    <row r="160" spans="1:36" x14ac:dyDescent="0.35">
      <c r="A160" s="1"/>
      <c r="B160" s="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</row>
    <row r="161" spans="1:36" x14ac:dyDescent="0.35">
      <c r="A161" s="1"/>
      <c r="B161" s="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</row>
    <row r="162" spans="1:36" x14ac:dyDescent="0.35">
      <c r="A162" s="1"/>
      <c r="B162" s="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</row>
    <row r="163" spans="1:36" x14ac:dyDescent="0.35">
      <c r="A163" s="1"/>
      <c r="B163" s="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</row>
    <row r="164" spans="1:36" x14ac:dyDescent="0.35">
      <c r="A164" s="1"/>
      <c r="B164" s="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</row>
    <row r="165" spans="1:36" x14ac:dyDescent="0.35">
      <c r="A165" s="1"/>
      <c r="B165" s="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</row>
    <row r="166" spans="1:36" x14ac:dyDescent="0.35">
      <c r="A166" s="1"/>
      <c r="B166" s="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</row>
    <row r="167" spans="1:36" x14ac:dyDescent="0.35">
      <c r="A167" s="1"/>
      <c r="B167" s="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</row>
    <row r="168" spans="1:36" x14ac:dyDescent="0.35">
      <c r="A168" s="1"/>
      <c r="B168" s="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</row>
    <row r="169" spans="1:36" x14ac:dyDescent="0.35">
      <c r="A169" s="1"/>
      <c r="B169" s="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</row>
    <row r="170" spans="1:36" x14ac:dyDescent="0.35">
      <c r="A170" s="1"/>
      <c r="B170" s="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</row>
    <row r="171" spans="1:36" x14ac:dyDescent="0.35">
      <c r="A171" s="1"/>
      <c r="B171" s="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</row>
    <row r="172" spans="1:36" x14ac:dyDescent="0.35">
      <c r="A172" s="1"/>
      <c r="B172" s="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</row>
    <row r="173" spans="1:36" x14ac:dyDescent="0.35">
      <c r="A173" s="1"/>
      <c r="B173" s="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</row>
    <row r="174" spans="1:36" x14ac:dyDescent="0.35">
      <c r="A174" s="1"/>
      <c r="B174" s="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</row>
    <row r="175" spans="1:36" x14ac:dyDescent="0.35">
      <c r="A175" s="1"/>
      <c r="B175" s="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</row>
    <row r="176" spans="1:36" x14ac:dyDescent="0.35">
      <c r="A176" s="1"/>
      <c r="B176" s="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</row>
    <row r="177" spans="1:36" x14ac:dyDescent="0.35">
      <c r="A177" s="1"/>
      <c r="B177" s="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</row>
    <row r="178" spans="1:36" x14ac:dyDescent="0.35">
      <c r="A178" s="1"/>
      <c r="B178" s="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</row>
    <row r="179" spans="1:36" x14ac:dyDescent="0.35">
      <c r="A179" s="1"/>
      <c r="B179" s="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</row>
    <row r="180" spans="1:36" x14ac:dyDescent="0.35">
      <c r="A180" s="1"/>
      <c r="B180" s="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</row>
    <row r="181" spans="1:36" x14ac:dyDescent="0.35">
      <c r="A181" s="1"/>
      <c r="B181" s="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</row>
    <row r="182" spans="1:36" x14ac:dyDescent="0.35">
      <c r="A182" s="1"/>
      <c r="B182" s="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</row>
    <row r="183" spans="1:36" x14ac:dyDescent="0.35">
      <c r="A183" s="1"/>
      <c r="B183" s="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</row>
    <row r="184" spans="1:36" x14ac:dyDescent="0.35">
      <c r="A184" s="1"/>
      <c r="B184" s="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</row>
    <row r="185" spans="1:36" x14ac:dyDescent="0.35">
      <c r="A185" s="1"/>
      <c r="B185" s="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</row>
    <row r="186" spans="1:36" x14ac:dyDescent="0.35">
      <c r="A186" s="1"/>
      <c r="B186" s="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</row>
    <row r="187" spans="1:36" x14ac:dyDescent="0.35">
      <c r="A187" s="1"/>
      <c r="B187" s="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</row>
    <row r="188" spans="1:36" x14ac:dyDescent="0.35">
      <c r="A188" s="1"/>
      <c r="B188" s="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</row>
    <row r="189" spans="1:36" x14ac:dyDescent="0.35">
      <c r="A189" s="1"/>
      <c r="B189" s="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</row>
    <row r="190" spans="1:36" x14ac:dyDescent="0.35">
      <c r="A190" s="1"/>
      <c r="B190" s="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</row>
    <row r="191" spans="1:36" x14ac:dyDescent="0.35">
      <c r="A191" s="1"/>
      <c r="B191" s="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</row>
    <row r="192" spans="1:36" x14ac:dyDescent="0.35">
      <c r="A192" s="1"/>
      <c r="B192" s="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</row>
    <row r="193" spans="1:36" x14ac:dyDescent="0.35">
      <c r="A193" s="1"/>
      <c r="B193" s="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</row>
    <row r="194" spans="1:36" x14ac:dyDescent="0.35">
      <c r="A194" s="1"/>
      <c r="B194" s="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</row>
    <row r="195" spans="1:36" x14ac:dyDescent="0.35">
      <c r="A195" s="1"/>
      <c r="B195" s="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</row>
    <row r="196" spans="1:36" x14ac:dyDescent="0.35">
      <c r="A196" s="1"/>
      <c r="B196" s="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</row>
    <row r="197" spans="1:36" x14ac:dyDescent="0.35">
      <c r="A197" s="1"/>
      <c r="B197" s="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</row>
    <row r="198" spans="1:36" x14ac:dyDescent="0.35">
      <c r="A198" s="1"/>
      <c r="B198" s="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</row>
    <row r="199" spans="1:36" x14ac:dyDescent="0.35">
      <c r="A199" s="1"/>
      <c r="B199" s="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</row>
    <row r="200" spans="1:36" x14ac:dyDescent="0.35">
      <c r="A200" s="1"/>
      <c r="B200" s="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</row>
    <row r="201" spans="1:36" x14ac:dyDescent="0.35">
      <c r="A201" s="1"/>
      <c r="B201" s="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</row>
    <row r="202" spans="1:36" x14ac:dyDescent="0.35">
      <c r="A202" s="1"/>
      <c r="B202" s="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</row>
    <row r="203" spans="1:36" x14ac:dyDescent="0.35">
      <c r="A203" s="1"/>
      <c r="B203" s="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</row>
    <row r="204" spans="1:36" x14ac:dyDescent="0.35">
      <c r="A204" s="1"/>
      <c r="B204" s="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</row>
    <row r="205" spans="1:36" x14ac:dyDescent="0.35">
      <c r="A205" s="1"/>
      <c r="B205" s="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</row>
    <row r="206" spans="1:36" x14ac:dyDescent="0.35">
      <c r="A206" s="1"/>
      <c r="B206" s="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</row>
    <row r="207" spans="1:36" x14ac:dyDescent="0.35">
      <c r="A207" s="1"/>
      <c r="B207" s="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</row>
    <row r="208" spans="1:36" x14ac:dyDescent="0.35">
      <c r="A208" s="1"/>
      <c r="B208" s="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</row>
    <row r="209" spans="1:36" x14ac:dyDescent="0.35">
      <c r="A209" s="1"/>
      <c r="B209" s="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</row>
    <row r="210" spans="1:36" x14ac:dyDescent="0.35">
      <c r="A210" s="1"/>
      <c r="B210" s="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</row>
    <row r="211" spans="1:36" x14ac:dyDescent="0.35">
      <c r="A211" s="1"/>
      <c r="B211" s="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</row>
    <row r="212" spans="1:36" x14ac:dyDescent="0.35">
      <c r="A212" s="1"/>
      <c r="B212" s="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</row>
    <row r="213" spans="1:36" x14ac:dyDescent="0.35">
      <c r="A213" s="1"/>
      <c r="B213" s="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</row>
    <row r="214" spans="1:36" x14ac:dyDescent="0.35">
      <c r="A214" s="1"/>
      <c r="B214" s="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</row>
    <row r="215" spans="1:36" x14ac:dyDescent="0.35">
      <c r="A215" s="1"/>
      <c r="B215" s="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</row>
    <row r="216" spans="1:36" x14ac:dyDescent="0.35">
      <c r="A216" s="1"/>
      <c r="B216" s="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</row>
    <row r="217" spans="1:36" x14ac:dyDescent="0.35">
      <c r="A217" s="1"/>
      <c r="B217" s="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</row>
    <row r="218" spans="1:36" x14ac:dyDescent="0.35">
      <c r="A218" s="1"/>
      <c r="B218" s="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</row>
    <row r="219" spans="1:36" x14ac:dyDescent="0.35">
      <c r="A219" s="1"/>
      <c r="B219" s="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</row>
    <row r="220" spans="1:36" x14ac:dyDescent="0.35">
      <c r="A220" s="1"/>
      <c r="B220" s="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</row>
    <row r="221" spans="1:36" x14ac:dyDescent="0.35">
      <c r="A221" s="1"/>
      <c r="B221" s="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</row>
    <row r="222" spans="1:36" x14ac:dyDescent="0.35">
      <c r="A222" s="1"/>
      <c r="B222" s="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</row>
    <row r="223" spans="1:36" x14ac:dyDescent="0.35">
      <c r="A223" s="1"/>
      <c r="B223" s="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</row>
    <row r="224" spans="1:36" x14ac:dyDescent="0.35">
      <c r="A224" s="1"/>
      <c r="B224" s="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</row>
    <row r="225" spans="1:36" x14ac:dyDescent="0.35">
      <c r="A225" s="1"/>
      <c r="B225" s="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</row>
    <row r="226" spans="1:36" x14ac:dyDescent="0.35">
      <c r="A226" s="1"/>
      <c r="B226" s="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</row>
    <row r="227" spans="1:36" x14ac:dyDescent="0.35">
      <c r="A227" s="1"/>
      <c r="B227" s="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</row>
    <row r="228" spans="1:36" x14ac:dyDescent="0.35">
      <c r="A228" s="1"/>
      <c r="B228" s="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</row>
    <row r="229" spans="1:36" x14ac:dyDescent="0.35">
      <c r="A229" s="1"/>
      <c r="B229" s="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</row>
    <row r="230" spans="1:36" x14ac:dyDescent="0.35">
      <c r="A230" s="1"/>
      <c r="B230" s="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</row>
    <row r="231" spans="1:36" x14ac:dyDescent="0.35">
      <c r="A231" s="1"/>
      <c r="B231" s="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</row>
    <row r="232" spans="1:36" x14ac:dyDescent="0.35">
      <c r="A232" s="1"/>
      <c r="B232" s="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</row>
    <row r="233" spans="1:36" x14ac:dyDescent="0.35">
      <c r="A233" s="1"/>
      <c r="B233" s="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</row>
    <row r="234" spans="1:36" x14ac:dyDescent="0.35">
      <c r="A234" s="1"/>
      <c r="B234" s="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</row>
    <row r="235" spans="1:36" x14ac:dyDescent="0.35">
      <c r="A235" s="1"/>
      <c r="B235" s="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</row>
    <row r="236" spans="1:36" x14ac:dyDescent="0.35">
      <c r="A236" s="1"/>
      <c r="B236" s="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</row>
    <row r="237" spans="1:36" x14ac:dyDescent="0.35">
      <c r="A237" s="1"/>
      <c r="B237" s="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</row>
    <row r="238" spans="1:36" x14ac:dyDescent="0.35">
      <c r="A238" s="1"/>
      <c r="B238" s="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</row>
    <row r="239" spans="1:36" x14ac:dyDescent="0.35">
      <c r="A239" s="1"/>
      <c r="B239" s="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</row>
    <row r="240" spans="1:36" x14ac:dyDescent="0.35">
      <c r="A240" s="1"/>
      <c r="B240" s="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</row>
    <row r="241" spans="1:36" x14ac:dyDescent="0.35">
      <c r="A241" s="1"/>
      <c r="B241" s="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</row>
    <row r="242" spans="1:36" x14ac:dyDescent="0.35">
      <c r="A242" s="1"/>
      <c r="B242" s="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</row>
    <row r="243" spans="1:36" x14ac:dyDescent="0.35">
      <c r="A243" s="1"/>
      <c r="B243" s="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</row>
    <row r="244" spans="1:36" x14ac:dyDescent="0.35">
      <c r="A244" s="1"/>
      <c r="B244" s="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</row>
    <row r="245" spans="1:36" x14ac:dyDescent="0.35">
      <c r="A245" s="1"/>
      <c r="B245" s="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</row>
    <row r="246" spans="1:36" x14ac:dyDescent="0.35">
      <c r="A246" s="1"/>
      <c r="B246" s="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</row>
    <row r="247" spans="1:36" x14ac:dyDescent="0.35">
      <c r="A247" s="1"/>
      <c r="B247" s="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</row>
    <row r="248" spans="1:36" x14ac:dyDescent="0.35">
      <c r="A248" s="1"/>
      <c r="B248" s="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</row>
    <row r="249" spans="1:36" x14ac:dyDescent="0.35">
      <c r="A249" s="1"/>
      <c r="B249" s="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</row>
    <row r="250" spans="1:36" x14ac:dyDescent="0.35">
      <c r="A250" s="1"/>
      <c r="B250" s="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</row>
    <row r="251" spans="1:36" x14ac:dyDescent="0.35">
      <c r="A251" s="1"/>
      <c r="B251" s="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</row>
    <row r="252" spans="1:36" x14ac:dyDescent="0.35">
      <c r="A252" s="1"/>
      <c r="B252" s="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</row>
    <row r="253" spans="1:36" x14ac:dyDescent="0.35">
      <c r="A253" s="1"/>
      <c r="B253" s="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</row>
    <row r="254" spans="1:36" x14ac:dyDescent="0.35">
      <c r="A254" s="1"/>
      <c r="B254" s="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</row>
    <row r="255" spans="1:36" x14ac:dyDescent="0.35">
      <c r="A255" s="1"/>
      <c r="B255" s="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</row>
    <row r="256" spans="1:36" x14ac:dyDescent="0.35">
      <c r="A256" s="1"/>
      <c r="B256" s="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</row>
    <row r="257" spans="1:36" x14ac:dyDescent="0.35">
      <c r="A257" s="1"/>
      <c r="B257" s="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</row>
    <row r="258" spans="1:36" x14ac:dyDescent="0.35">
      <c r="A258" s="1"/>
      <c r="B258" s="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</row>
    <row r="259" spans="1:36" x14ac:dyDescent="0.35">
      <c r="A259" s="1"/>
      <c r="B259" s="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</row>
    <row r="260" spans="1:36" x14ac:dyDescent="0.35">
      <c r="A260" s="1"/>
      <c r="B260" s="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</row>
    <row r="261" spans="1:36" x14ac:dyDescent="0.35">
      <c r="A261" s="1"/>
      <c r="B261" s="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</row>
    <row r="262" spans="1:36" x14ac:dyDescent="0.35">
      <c r="A262" s="1"/>
      <c r="B262" s="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</row>
    <row r="263" spans="1:36" x14ac:dyDescent="0.35">
      <c r="A263" s="1"/>
      <c r="B263" s="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</row>
    <row r="264" spans="1:36" x14ac:dyDescent="0.35">
      <c r="A264" s="1"/>
      <c r="B264" s="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</row>
    <row r="265" spans="1:36" x14ac:dyDescent="0.35">
      <c r="A265" s="1"/>
      <c r="B265" s="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</row>
    <row r="266" spans="1:36" x14ac:dyDescent="0.35">
      <c r="A266" s="1"/>
      <c r="B266" s="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</row>
    <row r="267" spans="1:36" x14ac:dyDescent="0.35">
      <c r="A267" s="1"/>
      <c r="B267" s="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</row>
    <row r="268" spans="1:36" x14ac:dyDescent="0.35">
      <c r="A268" s="1"/>
      <c r="B268" s="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</row>
    <row r="269" spans="1:36" x14ac:dyDescent="0.35">
      <c r="A269" s="1"/>
      <c r="B269" s="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</row>
    <row r="270" spans="1:36" x14ac:dyDescent="0.35">
      <c r="A270" s="1"/>
      <c r="B270" s="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</row>
    <row r="271" spans="1:36" x14ac:dyDescent="0.35">
      <c r="A271" s="1"/>
      <c r="B271" s="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</row>
    <row r="272" spans="1:36" x14ac:dyDescent="0.35">
      <c r="A272" s="1"/>
      <c r="B272" s="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</row>
    <row r="273" spans="1:36" x14ac:dyDescent="0.35">
      <c r="A273" s="1"/>
      <c r="B273" s="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</row>
    <row r="274" spans="1:36" x14ac:dyDescent="0.35">
      <c r="A274" s="1"/>
      <c r="B274" s="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</row>
    <row r="275" spans="1:36" x14ac:dyDescent="0.35">
      <c r="A275" s="1"/>
      <c r="B275" s="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</row>
    <row r="276" spans="1:36" x14ac:dyDescent="0.35">
      <c r="A276" s="1"/>
      <c r="B276" s="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</row>
    <row r="277" spans="1:36" x14ac:dyDescent="0.35">
      <c r="A277" s="1"/>
      <c r="B277" s="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</row>
    <row r="278" spans="1:36" x14ac:dyDescent="0.35">
      <c r="A278" s="1"/>
      <c r="B278" s="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</row>
    <row r="279" spans="1:36" x14ac:dyDescent="0.35">
      <c r="A279" s="1"/>
      <c r="B279" s="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</row>
    <row r="280" spans="1:36" x14ac:dyDescent="0.35">
      <c r="A280" s="1"/>
      <c r="B280" s="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</row>
    <row r="281" spans="1:36" x14ac:dyDescent="0.35">
      <c r="A281" s="1"/>
      <c r="B281" s="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</row>
    <row r="282" spans="1:36" x14ac:dyDescent="0.35">
      <c r="A282" s="1"/>
      <c r="B282" s="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</row>
    <row r="283" spans="1:36" x14ac:dyDescent="0.35">
      <c r="A283" s="1"/>
      <c r="B283" s="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</row>
    <row r="284" spans="1:36" x14ac:dyDescent="0.35">
      <c r="A284" s="1"/>
      <c r="B284" s="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</row>
    <row r="285" spans="1:36" x14ac:dyDescent="0.35">
      <c r="A285" s="1"/>
      <c r="B285" s="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</row>
    <row r="286" spans="1:36" x14ac:dyDescent="0.35">
      <c r="A286" s="1"/>
      <c r="B286" s="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</row>
    <row r="287" spans="1:36" x14ac:dyDescent="0.35">
      <c r="A287" s="1"/>
      <c r="B287" s="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</row>
    <row r="288" spans="1:36" x14ac:dyDescent="0.35">
      <c r="A288" s="1"/>
      <c r="B288" s="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</row>
    <row r="289" spans="1:36" x14ac:dyDescent="0.35">
      <c r="A289" s="1"/>
      <c r="B289" s="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</row>
    <row r="290" spans="1:36" x14ac:dyDescent="0.35">
      <c r="A290" s="1"/>
      <c r="B290" s="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</row>
    <row r="291" spans="1:36" x14ac:dyDescent="0.35">
      <c r="A291" s="1"/>
      <c r="B291" s="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</row>
    <row r="292" spans="1:36" x14ac:dyDescent="0.35">
      <c r="A292" s="1"/>
      <c r="B292" s="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</row>
    <row r="293" spans="1:36" x14ac:dyDescent="0.35">
      <c r="A293" s="1"/>
      <c r="B293" s="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</row>
    <row r="294" spans="1:36" x14ac:dyDescent="0.35">
      <c r="A294" s="1"/>
      <c r="B294" s="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</row>
    <row r="295" spans="1:36" x14ac:dyDescent="0.35">
      <c r="A295" s="1"/>
      <c r="B295" s="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</row>
    <row r="296" spans="1:36" x14ac:dyDescent="0.35">
      <c r="A296" s="1"/>
      <c r="B296" s="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</row>
    <row r="297" spans="1:36" x14ac:dyDescent="0.35">
      <c r="A297" s="1"/>
      <c r="B297" s="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</row>
    <row r="298" spans="1:36" x14ac:dyDescent="0.35">
      <c r="A298" s="1"/>
      <c r="B298" s="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</row>
    <row r="299" spans="1:36" x14ac:dyDescent="0.35">
      <c r="A299" s="1"/>
      <c r="B299" s="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</row>
    <row r="300" spans="1:36" x14ac:dyDescent="0.35">
      <c r="A300" s="1"/>
      <c r="B300" s="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</row>
    <row r="301" spans="1:36" x14ac:dyDescent="0.35">
      <c r="A301" s="1"/>
      <c r="B301" s="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</row>
    <row r="302" spans="1:36" x14ac:dyDescent="0.35">
      <c r="A302" s="1"/>
      <c r="B302" s="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</row>
    <row r="303" spans="1:36" x14ac:dyDescent="0.35">
      <c r="A303" s="1"/>
      <c r="B303" s="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</row>
    <row r="304" spans="1:36" x14ac:dyDescent="0.35">
      <c r="A304" s="1"/>
      <c r="B304" s="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</row>
    <row r="305" spans="1:36" x14ac:dyDescent="0.35">
      <c r="A305" s="1"/>
      <c r="B305" s="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</row>
    <row r="306" spans="1:36" x14ac:dyDescent="0.35">
      <c r="A306" s="1"/>
      <c r="B306" s="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</row>
    <row r="307" spans="1:36" x14ac:dyDescent="0.35">
      <c r="A307" s="1"/>
      <c r="B307" s="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</row>
    <row r="308" spans="1:36" x14ac:dyDescent="0.35">
      <c r="A308" s="1"/>
      <c r="B308" s="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</row>
    <row r="309" spans="1:36" x14ac:dyDescent="0.35">
      <c r="A309" s="1"/>
      <c r="B309" s="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</row>
    <row r="310" spans="1:36" x14ac:dyDescent="0.35">
      <c r="A310" s="1"/>
      <c r="B310" s="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</row>
    <row r="311" spans="1:36" x14ac:dyDescent="0.35">
      <c r="A311" s="1"/>
      <c r="B311" s="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</row>
    <row r="312" spans="1:36" x14ac:dyDescent="0.35">
      <c r="A312" s="1"/>
      <c r="B312" s="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</row>
    <row r="313" spans="1:36" x14ac:dyDescent="0.35">
      <c r="A313" s="1"/>
      <c r="B313" s="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</row>
    <row r="314" spans="1:36" x14ac:dyDescent="0.35">
      <c r="A314" s="1"/>
      <c r="B314" s="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</row>
    <row r="315" spans="1:36" x14ac:dyDescent="0.35">
      <c r="A315" s="1"/>
      <c r="B315" s="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</row>
    <row r="316" spans="1:36" x14ac:dyDescent="0.35">
      <c r="A316" s="1"/>
      <c r="B316" s="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</row>
    <row r="317" spans="1:36" x14ac:dyDescent="0.35">
      <c r="A317" s="1"/>
      <c r="B317" s="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</row>
    <row r="318" spans="1:36" x14ac:dyDescent="0.35">
      <c r="A318" s="1"/>
      <c r="B318" s="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</row>
    <row r="319" spans="1:36" x14ac:dyDescent="0.35">
      <c r="A319" s="1"/>
      <c r="B319" s="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</row>
    <row r="320" spans="1:36" x14ac:dyDescent="0.35">
      <c r="A320" s="1"/>
      <c r="B320" s="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</row>
    <row r="321" spans="1:36" x14ac:dyDescent="0.35">
      <c r="A321" s="1"/>
      <c r="B321" s="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</row>
    <row r="322" spans="1:36" x14ac:dyDescent="0.35">
      <c r="A322" s="1"/>
      <c r="B322" s="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</row>
    <row r="323" spans="1:36" x14ac:dyDescent="0.35">
      <c r="A323" s="1"/>
      <c r="B323" s="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</row>
    <row r="324" spans="1:36" x14ac:dyDescent="0.35">
      <c r="A324" s="1"/>
      <c r="B324" s="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</row>
    <row r="325" spans="1:36" x14ac:dyDescent="0.35">
      <c r="A325" s="1"/>
      <c r="B325" s="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</row>
    <row r="326" spans="1:36" x14ac:dyDescent="0.35">
      <c r="A326" s="1"/>
      <c r="B326" s="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</row>
    <row r="327" spans="1:36" x14ac:dyDescent="0.35">
      <c r="A327" s="1"/>
      <c r="B327" s="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</row>
    <row r="328" spans="1:36" x14ac:dyDescent="0.35">
      <c r="A328" s="1"/>
      <c r="B328" s="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</row>
    <row r="329" spans="1:36" x14ac:dyDescent="0.35">
      <c r="A329" s="1"/>
      <c r="B329" s="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</row>
    <row r="330" spans="1:36" x14ac:dyDescent="0.35">
      <c r="A330" s="1"/>
      <c r="B330" s="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</row>
    <row r="331" spans="1:36" x14ac:dyDescent="0.35">
      <c r="A331" s="1"/>
      <c r="B331" s="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</row>
    <row r="332" spans="1:36" x14ac:dyDescent="0.35">
      <c r="A332" s="1"/>
      <c r="B332" s="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</row>
    <row r="333" spans="1:36" x14ac:dyDescent="0.35">
      <c r="A333" s="1"/>
      <c r="B333" s="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</row>
    <row r="334" spans="1:36" x14ac:dyDescent="0.35">
      <c r="A334" s="1"/>
      <c r="B334" s="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</row>
    <row r="335" spans="1:36" x14ac:dyDescent="0.35">
      <c r="A335" s="1"/>
      <c r="B335" s="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</row>
    <row r="336" spans="1:36" x14ac:dyDescent="0.35">
      <c r="A336" s="1"/>
      <c r="B336" s="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</row>
    <row r="337" spans="1:36" x14ac:dyDescent="0.35">
      <c r="A337" s="1"/>
      <c r="B337" s="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</row>
    <row r="338" spans="1:36" x14ac:dyDescent="0.35">
      <c r="A338" s="1"/>
      <c r="B338" s="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</row>
    <row r="339" spans="1:36" x14ac:dyDescent="0.35">
      <c r="A339" s="1"/>
      <c r="B339" s="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</row>
    <row r="340" spans="1:36" x14ac:dyDescent="0.35">
      <c r="A340" s="1"/>
      <c r="B340" s="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</row>
    <row r="341" spans="1:36" x14ac:dyDescent="0.35">
      <c r="A341" s="1"/>
      <c r="B341" s="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</row>
    <row r="342" spans="1:36" x14ac:dyDescent="0.35">
      <c r="A342" s="1"/>
      <c r="B342" s="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</row>
    <row r="343" spans="1:36" x14ac:dyDescent="0.35">
      <c r="A343" s="1"/>
      <c r="B343" s="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</row>
    <row r="344" spans="1:36" x14ac:dyDescent="0.35">
      <c r="A344" s="1"/>
      <c r="B344" s="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</row>
    <row r="345" spans="1:36" x14ac:dyDescent="0.35">
      <c r="A345" s="1"/>
      <c r="B345" s="1"/>
      <c r="C345" s="1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</row>
    <row r="346" spans="1:36" x14ac:dyDescent="0.35">
      <c r="A346" s="1"/>
      <c r="B346" s="1"/>
      <c r="C346" s="1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</row>
    <row r="347" spans="1:36" x14ac:dyDescent="0.35">
      <c r="A347" s="1"/>
      <c r="B347" s="1"/>
      <c r="C347" s="1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</row>
    <row r="348" spans="1:36" x14ac:dyDescent="0.35">
      <c r="A348" s="1"/>
      <c r="B348" s="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</row>
    <row r="349" spans="1:36" x14ac:dyDescent="0.35">
      <c r="A349" s="1"/>
      <c r="B349" s="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</row>
    <row r="350" spans="1:36" x14ac:dyDescent="0.35"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</row>
    <row r="351" spans="1:36" x14ac:dyDescent="0.35"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</row>
    <row r="352" spans="1:36" x14ac:dyDescent="0.35"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</row>
    <row r="353" spans="3:36" x14ac:dyDescent="0.35"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</row>
    <row r="354" spans="3:36" x14ac:dyDescent="0.35"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</row>
    <row r="355" spans="3:36" x14ac:dyDescent="0.35"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</row>
    <row r="356" spans="3:36" x14ac:dyDescent="0.35"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</row>
    <row r="357" spans="3:36" x14ac:dyDescent="0.35"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</row>
    <row r="358" spans="3:36" x14ac:dyDescent="0.35"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</row>
    <row r="359" spans="3:36" x14ac:dyDescent="0.35"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</row>
    <row r="360" spans="3:36" x14ac:dyDescent="0.35"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</row>
    <row r="361" spans="3:36" x14ac:dyDescent="0.35"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</row>
    <row r="362" spans="3:36" x14ac:dyDescent="0.35"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</row>
    <row r="363" spans="3:36" x14ac:dyDescent="0.35"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</row>
    <row r="364" spans="3:36" x14ac:dyDescent="0.35"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</row>
    <row r="365" spans="3:36" x14ac:dyDescent="0.35"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</row>
    <row r="366" spans="3:36" x14ac:dyDescent="0.35"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</row>
    <row r="367" spans="3:36" x14ac:dyDescent="0.35"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</row>
    <row r="368" spans="3:36" x14ac:dyDescent="0.35"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</row>
    <row r="369" spans="1:43" x14ac:dyDescent="0.35"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</row>
    <row r="370" spans="1:43" x14ac:dyDescent="0.35"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</row>
    <row r="371" spans="1:43" x14ac:dyDescent="0.35"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</row>
    <row r="372" spans="1:43" x14ac:dyDescent="0.35"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</row>
    <row r="373" spans="1:43" x14ac:dyDescent="0.3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21"/>
      <c r="AI373" s="21"/>
      <c r="AJ373" s="21"/>
    </row>
    <row r="374" spans="1:43" x14ac:dyDescent="0.35">
      <c r="C374" s="11"/>
      <c r="D374" s="11">
        <v>1</v>
      </c>
      <c r="E374" s="11">
        <f>D374+1</f>
        <v>2</v>
      </c>
      <c r="F374" s="11">
        <f t="shared" ref="F374:AG374" si="87">E374+1</f>
        <v>3</v>
      </c>
      <c r="G374" s="11">
        <f t="shared" si="87"/>
        <v>4</v>
      </c>
      <c r="H374" s="11">
        <f t="shared" si="87"/>
        <v>5</v>
      </c>
      <c r="I374" s="11">
        <f t="shared" si="87"/>
        <v>6</v>
      </c>
      <c r="J374" s="11">
        <f t="shared" si="87"/>
        <v>7</v>
      </c>
      <c r="K374" s="11">
        <f t="shared" si="87"/>
        <v>8</v>
      </c>
      <c r="L374" s="11">
        <f t="shared" si="87"/>
        <v>9</v>
      </c>
      <c r="M374" s="11">
        <f t="shared" si="87"/>
        <v>10</v>
      </c>
      <c r="N374" s="11">
        <f t="shared" si="87"/>
        <v>11</v>
      </c>
      <c r="O374" s="11">
        <f t="shared" si="87"/>
        <v>12</v>
      </c>
      <c r="P374" s="11">
        <f t="shared" si="87"/>
        <v>13</v>
      </c>
      <c r="Q374" s="11">
        <f t="shared" si="87"/>
        <v>14</v>
      </c>
      <c r="R374" s="11">
        <f t="shared" si="87"/>
        <v>15</v>
      </c>
      <c r="S374" s="11">
        <f t="shared" si="87"/>
        <v>16</v>
      </c>
      <c r="T374" s="11">
        <f t="shared" si="87"/>
        <v>17</v>
      </c>
      <c r="U374" s="11">
        <f t="shared" si="87"/>
        <v>18</v>
      </c>
      <c r="V374" s="11">
        <f t="shared" si="87"/>
        <v>19</v>
      </c>
      <c r="W374" s="11">
        <f t="shared" si="87"/>
        <v>20</v>
      </c>
      <c r="X374" s="11">
        <f t="shared" si="87"/>
        <v>21</v>
      </c>
      <c r="Y374" s="11">
        <f t="shared" si="87"/>
        <v>22</v>
      </c>
      <c r="Z374" s="11">
        <f t="shared" si="87"/>
        <v>23</v>
      </c>
      <c r="AA374" s="11">
        <f t="shared" si="87"/>
        <v>24</v>
      </c>
      <c r="AB374" s="11">
        <f t="shared" si="87"/>
        <v>25</v>
      </c>
      <c r="AC374" s="11">
        <f t="shared" si="87"/>
        <v>26</v>
      </c>
      <c r="AD374" s="11">
        <f t="shared" si="87"/>
        <v>27</v>
      </c>
      <c r="AE374" s="11">
        <f t="shared" si="87"/>
        <v>28</v>
      </c>
      <c r="AF374" s="11">
        <f t="shared" si="87"/>
        <v>29</v>
      </c>
      <c r="AG374" s="11">
        <f t="shared" si="87"/>
        <v>30</v>
      </c>
      <c r="AH374" s="11">
        <f t="shared" ref="AH374" si="88">AG374+1</f>
        <v>31</v>
      </c>
      <c r="AI374" s="11">
        <f t="shared" ref="AI374" si="89">AH374+1</f>
        <v>32</v>
      </c>
      <c r="AJ374" s="11">
        <f t="shared" ref="AJ374" si="90">AI374+1</f>
        <v>33</v>
      </c>
      <c r="AK374" s="11">
        <f t="shared" ref="AK374" si="91">AJ374+1</f>
        <v>34</v>
      </c>
      <c r="AL374" s="11">
        <f t="shared" ref="AL374" si="92">AK374+1</f>
        <v>35</v>
      </c>
      <c r="AM374" s="11">
        <f t="shared" ref="AM374" si="93">AL374+1</f>
        <v>36</v>
      </c>
      <c r="AN374" s="11">
        <f t="shared" ref="AN374" si="94">AM374+1</f>
        <v>37</v>
      </c>
      <c r="AO374" s="11">
        <f t="shared" ref="AO374" si="95">AN374+1</f>
        <v>38</v>
      </c>
      <c r="AP374" s="11">
        <f t="shared" ref="AP374" si="96">AO374+1</f>
        <v>39</v>
      </c>
      <c r="AQ374" s="11">
        <f t="shared" ref="AQ374" si="97">AP374+1</f>
        <v>40</v>
      </c>
    </row>
    <row r="375" spans="1:43" x14ac:dyDescent="0.35">
      <c r="C375" s="11" t="s">
        <v>37</v>
      </c>
      <c r="D375" s="8">
        <f>D19</f>
        <v>-76186.205373160425</v>
      </c>
      <c r="E375" s="8">
        <f t="shared" ref="E375:AG375" si="98">E19</f>
        <v>-52981.462490874372</v>
      </c>
      <c r="F375" s="8">
        <f t="shared" si="98"/>
        <v>-29070.821728291921</v>
      </c>
      <c r="G375" s="8">
        <f t="shared" si="98"/>
        <v>-4432.3830495772418</v>
      </c>
      <c r="H375" s="8">
        <f t="shared" si="98"/>
        <v>20956.460037201323</v>
      </c>
      <c r="I375" s="8">
        <f t="shared" si="98"/>
        <v>47119.044918263942</v>
      </c>
      <c r="J375" s="8">
        <f t="shared" si="98"/>
        <v>74079.465253342554</v>
      </c>
      <c r="K375" s="8">
        <f t="shared" si="98"/>
        <v>101862.59733729743</v>
      </c>
      <c r="L375" s="8">
        <f t="shared" si="98"/>
        <v>130494.12748755093</v>
      </c>
      <c r="M375" s="8">
        <f t="shared" si="98"/>
        <v>160000.58050294814</v>
      </c>
      <c r="N375" s="8">
        <f t="shared" si="98"/>
        <v>190409.34924193594</v>
      </c>
      <c r="O375" s="8">
        <f t="shared" si="98"/>
        <v>221748.72537038976</v>
      </c>
      <c r="P375" s="8">
        <f t="shared" si="98"/>
        <v>254047.93133196083</v>
      </c>
      <c r="Q375" s="8">
        <f t="shared" si="98"/>
        <v>287337.15359652729</v>
      </c>
      <c r="R375" s="8">
        <f t="shared" si="98"/>
        <v>321647.57724517252</v>
      </c>
      <c r="S375" s="8">
        <f t="shared" si="98"/>
        <v>357011.42195312434</v>
      </c>
      <c r="T375" s="8">
        <f t="shared" si="98"/>
        <v>393461.97943526966</v>
      </c>
      <c r="U375" s="8">
        <f t="shared" si="98"/>
        <v>431033.65242220584</v>
      </c>
      <c r="V375" s="8">
        <f t="shared" si="98"/>
        <v>469761.99523833802</v>
      </c>
      <c r="W375" s="8">
        <f t="shared" si="98"/>
        <v>509683.75605727558</v>
      </c>
      <c r="X375" s="8">
        <f t="shared" si="98"/>
        <v>550836.92091372854</v>
      </c>
      <c r="Y375" s="8">
        <f t="shared" si="98"/>
        <v>593260.75955529301</v>
      </c>
      <c r="Z375" s="8">
        <f t="shared" si="98"/>
        <v>636995.8732219208</v>
      </c>
      <c r="AA375" s="8">
        <f t="shared" si="98"/>
        <v>682084.24444554234</v>
      </c>
      <c r="AB375" s="8">
        <f t="shared" si="98"/>
        <v>728569.28896724479</v>
      </c>
      <c r="AC375" s="8">
        <f t="shared" si="98"/>
        <v>776495.90987461759</v>
      </c>
      <c r="AD375" s="8">
        <f t="shared" si="98"/>
        <v>825910.55406740296</v>
      </c>
      <c r="AE375" s="8">
        <f t="shared" si="98"/>
        <v>876861.27116540424</v>
      </c>
      <c r="AF375" s="8">
        <f t="shared" si="98"/>
        <v>929397.77497879055</v>
      </c>
      <c r="AG375" s="8">
        <f t="shared" si="98"/>
        <v>983571.50766744604</v>
      </c>
      <c r="AH375" s="8">
        <f t="shared" ref="AH375:AQ375" si="99">AH19</f>
        <v>1084522.9645329416</v>
      </c>
      <c r="AI375" s="8">
        <f t="shared" si="99"/>
        <v>1188752.3247947129</v>
      </c>
      <c r="AJ375" s="8">
        <f t="shared" si="99"/>
        <v>1297932.8713553096</v>
      </c>
      <c r="AK375" s="8">
        <f t="shared" si="99"/>
        <v>1412284.7026840528</v>
      </c>
      <c r="AL375" s="8">
        <f t="shared" si="99"/>
        <v>1532037.3122525928</v>
      </c>
      <c r="AM375" s="8">
        <f t="shared" si="99"/>
        <v>1657429.978543561</v>
      </c>
      <c r="AN375" s="8">
        <f t="shared" si="99"/>
        <v>1788712.1709096588</v>
      </c>
      <c r="AO375" s="8">
        <f t="shared" si="99"/>
        <v>1926143.971915887</v>
      </c>
      <c r="AP375" s="8">
        <f t="shared" si="99"/>
        <v>2069996.5168224748</v>
      </c>
      <c r="AQ375" s="8">
        <f t="shared" si="99"/>
        <v>2220552.45089181</v>
      </c>
    </row>
    <row r="376" spans="1:43" x14ac:dyDescent="0.35">
      <c r="C376" s="11" t="s">
        <v>38</v>
      </c>
      <c r="D376" s="8">
        <f>D25</f>
        <v>33997.754348317947</v>
      </c>
      <c r="E376" s="8">
        <f t="shared" ref="E376:AG376" si="100">E25</f>
        <v>44873.916082320415</v>
      </c>
      <c r="F376" s="8">
        <f t="shared" si="100"/>
        <v>56267.385903023009</v>
      </c>
      <c r="G376" s="8">
        <f t="shared" si="100"/>
        <v>68203.525414760734</v>
      </c>
      <c r="H376" s="8">
        <f t="shared" si="100"/>
        <v>80708.960836085345</v>
      </c>
      <c r="I376" s="8">
        <f t="shared" si="100"/>
        <v>93811.646592416189</v>
      </c>
      <c r="J376" s="8">
        <f t="shared" si="100"/>
        <v>107540.93211781856</v>
      </c>
      <c r="K376" s="8">
        <f t="shared" si="100"/>
        <v>121927.63202799638</v>
      </c>
      <c r="L376" s="8">
        <f t="shared" si="100"/>
        <v>137004.09983476874</v>
      </c>
      <c r="M376" s="8">
        <f t="shared" si="100"/>
        <v>152804.30538089614</v>
      </c>
      <c r="N376" s="8">
        <f t="shared" si="100"/>
        <v>169363.91618315093</v>
      </c>
      <c r="O376" s="8">
        <f t="shared" si="100"/>
        <v>186720.38288101158</v>
      </c>
      <c r="P376" s="8">
        <f t="shared" si="100"/>
        <v>204913.02899832299</v>
      </c>
      <c r="Q376" s="8">
        <f t="shared" si="100"/>
        <v>223983.14523573016</v>
      </c>
      <c r="R376" s="8">
        <f t="shared" si="100"/>
        <v>243974.08852268601</v>
      </c>
      <c r="S376" s="8">
        <f t="shared" si="100"/>
        <v>264931.38606938033</v>
      </c>
      <c r="T376" s="8">
        <f t="shared" si="100"/>
        <v>286902.84467106714</v>
      </c>
      <c r="U376" s="8">
        <f t="shared" si="100"/>
        <v>309938.66553000733</v>
      </c>
      <c r="V376" s="8">
        <f t="shared" si="100"/>
        <v>334091.56487362739</v>
      </c>
      <c r="W376" s="8">
        <f t="shared" si="100"/>
        <v>359416.90066155209</v>
      </c>
      <c r="X376" s="8">
        <f t="shared" si="100"/>
        <v>385972.80568893469</v>
      </c>
      <c r="Y376" s="8">
        <f t="shared" si="100"/>
        <v>413820.32740901923</v>
      </c>
      <c r="Z376" s="8">
        <f t="shared" si="100"/>
        <v>443023.57481416082</v>
      </c>
      <c r="AA376" s="8">
        <f t="shared" si="100"/>
        <v>473649.87273164315</v>
      </c>
      <c r="AB376" s="8">
        <f t="shared" si="100"/>
        <v>505769.92390860739</v>
      </c>
      <c r="AC376" s="8">
        <f t="shared" si="100"/>
        <v>539457.97927928797</v>
      </c>
      <c r="AD376" s="8">
        <f t="shared" si="100"/>
        <v>574792.01682758285</v>
      </c>
      <c r="AE376" s="8">
        <f t="shared" si="100"/>
        <v>611853.92947881809</v>
      </c>
      <c r="AF376" s="8">
        <f t="shared" si="100"/>
        <v>650729.72247644607</v>
      </c>
      <c r="AG376" s="8">
        <f t="shared" si="100"/>
        <v>691509.7207224028</v>
      </c>
      <c r="AH376" s="8">
        <f t="shared" ref="AH376:AQ376" si="101">AH25</f>
        <v>734085.20675852289</v>
      </c>
      <c r="AI376" s="8">
        <f t="shared" si="101"/>
        <v>778789.46709644899</v>
      </c>
      <c r="AJ376" s="8">
        <f t="shared" si="101"/>
        <v>825728.94045127148</v>
      </c>
      <c r="AK376" s="8">
        <f t="shared" si="101"/>
        <v>875015.38747383503</v>
      </c>
      <c r="AL376" s="8">
        <f t="shared" si="101"/>
        <v>926766.15684752678</v>
      </c>
      <c r="AM376" s="8">
        <f t="shared" si="101"/>
        <v>981104.46468990308</v>
      </c>
      <c r="AN376" s="8">
        <f t="shared" si="101"/>
        <v>1038159.6879243982</v>
      </c>
      <c r="AO376" s="8">
        <f t="shared" si="101"/>
        <v>1098067.6723206181</v>
      </c>
      <c r="AP376" s="8">
        <f t="shared" si="101"/>
        <v>1160971.055936649</v>
      </c>
      <c r="AQ376" s="8">
        <f t="shared" si="101"/>
        <v>1227019.6087334815</v>
      </c>
    </row>
    <row r="377" spans="1:43" x14ac:dyDescent="0.35">
      <c r="C377" s="21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35">
      <c r="A378" s="1"/>
      <c r="B378" s="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11"/>
      <c r="AI378" s="21"/>
      <c r="AJ378" s="21"/>
    </row>
    <row r="379" spans="1:43" x14ac:dyDescent="0.35">
      <c r="A379" s="1"/>
      <c r="B379" s="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</row>
    <row r="380" spans="1:43" x14ac:dyDescent="0.35">
      <c r="A380" s="1"/>
      <c r="B380" s="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</row>
    <row r="381" spans="1:43" x14ac:dyDescent="0.35">
      <c r="A381" s="1"/>
      <c r="B381" s="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</row>
    <row r="382" spans="1:43" x14ac:dyDescent="0.35"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</row>
    <row r="383" spans="1:43" x14ac:dyDescent="0.35"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</row>
    <row r="384" spans="1:43" x14ac:dyDescent="0.35"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</row>
    <row r="385" spans="3:36" x14ac:dyDescent="0.35"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</row>
    <row r="386" spans="3:36" x14ac:dyDescent="0.35"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</row>
    <row r="387" spans="3:36" x14ac:dyDescent="0.35"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</row>
    <row r="388" spans="3:36" x14ac:dyDescent="0.35"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</row>
    <row r="389" spans="3:36" x14ac:dyDescent="0.35"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</row>
    <row r="390" spans="3:36" x14ac:dyDescent="0.35"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</row>
    <row r="391" spans="3:36" x14ac:dyDescent="0.35"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</row>
    <row r="392" spans="3:36" x14ac:dyDescent="0.35"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</row>
    <row r="393" spans="3:36" x14ac:dyDescent="0.35"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</row>
    <row r="394" spans="3:36" x14ac:dyDescent="0.35"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</row>
    <row r="395" spans="3:36" x14ac:dyDescent="0.35"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</row>
    <row r="396" spans="3:36" x14ac:dyDescent="0.35"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</row>
    <row r="397" spans="3:36" x14ac:dyDescent="0.35"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</row>
    <row r="398" spans="3:36" x14ac:dyDescent="0.35"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</row>
    <row r="399" spans="3:36" x14ac:dyDescent="0.35"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</row>
    <row r="400" spans="3:36" x14ac:dyDescent="0.35"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</row>
    <row r="401" spans="3:36" x14ac:dyDescent="0.35"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</row>
    <row r="402" spans="3:36" x14ac:dyDescent="0.35"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</row>
    <row r="403" spans="3:36" x14ac:dyDescent="0.35"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</row>
    <row r="404" spans="3:36" x14ac:dyDescent="0.35"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</row>
    <row r="405" spans="3:36" x14ac:dyDescent="0.35"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</row>
    <row r="406" spans="3:36" x14ac:dyDescent="0.35"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</row>
    <row r="407" spans="3:36" x14ac:dyDescent="0.35"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</row>
    <row r="408" spans="3:36" x14ac:dyDescent="0.35"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</row>
    <row r="409" spans="3:36" x14ac:dyDescent="0.35"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</row>
    <row r="410" spans="3:36" x14ac:dyDescent="0.35"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</row>
    <row r="411" spans="3:36" x14ac:dyDescent="0.35"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</row>
    <row r="412" spans="3:36" x14ac:dyDescent="0.35"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</row>
    <row r="413" spans="3:36" x14ac:dyDescent="0.35"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</row>
    <row r="414" spans="3:36" x14ac:dyDescent="0.35"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</row>
    <row r="415" spans="3:36" x14ac:dyDescent="0.35"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</row>
    <row r="416" spans="3:36" x14ac:dyDescent="0.35"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</row>
    <row r="417" spans="3:36" x14ac:dyDescent="0.35"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</row>
    <row r="418" spans="3:36" x14ac:dyDescent="0.35"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</row>
    <row r="419" spans="3:36" x14ac:dyDescent="0.35"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</row>
    <row r="420" spans="3:36" x14ac:dyDescent="0.35"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</row>
    <row r="421" spans="3:36" x14ac:dyDescent="0.35"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</row>
    <row r="422" spans="3:36" x14ac:dyDescent="0.35"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</row>
    <row r="423" spans="3:36" x14ac:dyDescent="0.35"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</row>
    <row r="424" spans="3:36" x14ac:dyDescent="0.35"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</row>
    <row r="425" spans="3:36" x14ac:dyDescent="0.35"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</row>
    <row r="426" spans="3:36" x14ac:dyDescent="0.35"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</row>
    <row r="427" spans="3:36" x14ac:dyDescent="0.35"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</row>
    <row r="428" spans="3:36" x14ac:dyDescent="0.35"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</row>
    <row r="429" spans="3:36" x14ac:dyDescent="0.35"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</row>
    <row r="430" spans="3:36" x14ac:dyDescent="0.35"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</row>
    <row r="431" spans="3:36" x14ac:dyDescent="0.35"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</row>
    <row r="432" spans="3:36" x14ac:dyDescent="0.35"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</row>
    <row r="433" spans="3:36" x14ac:dyDescent="0.35"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</row>
    <row r="434" spans="3:36" x14ac:dyDescent="0.35"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</row>
    <row r="435" spans="3:36" x14ac:dyDescent="0.35"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</row>
    <row r="436" spans="3:36" x14ac:dyDescent="0.35"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</row>
    <row r="437" spans="3:36" x14ac:dyDescent="0.35"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</row>
    <row r="438" spans="3:36" x14ac:dyDescent="0.35"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</row>
    <row r="439" spans="3:36" x14ac:dyDescent="0.35"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</row>
    <row r="440" spans="3:36" x14ac:dyDescent="0.35"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</row>
    <row r="441" spans="3:36" x14ac:dyDescent="0.35"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</row>
    <row r="442" spans="3:36" x14ac:dyDescent="0.35"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</row>
    <row r="443" spans="3:36" x14ac:dyDescent="0.35"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</row>
    <row r="444" spans="3:36" x14ac:dyDescent="0.35"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</row>
    <row r="445" spans="3:36" x14ac:dyDescent="0.35"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</row>
    <row r="446" spans="3:36" x14ac:dyDescent="0.35"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</row>
    <row r="447" spans="3:36" x14ac:dyDescent="0.35"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</row>
    <row r="448" spans="3:36" x14ac:dyDescent="0.35"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</row>
    <row r="449" spans="3:36" x14ac:dyDescent="0.35"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</row>
    <row r="450" spans="3:36" x14ac:dyDescent="0.35"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</row>
    <row r="451" spans="3:36" x14ac:dyDescent="0.35"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</row>
    <row r="452" spans="3:36" x14ac:dyDescent="0.35"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</row>
    <row r="453" spans="3:36" x14ac:dyDescent="0.35"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</row>
    <row r="454" spans="3:36" x14ac:dyDescent="0.35"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</row>
    <row r="455" spans="3:36" x14ac:dyDescent="0.35"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</row>
    <row r="456" spans="3:36" x14ac:dyDescent="0.35"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</row>
    <row r="457" spans="3:36" x14ac:dyDescent="0.35"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</row>
    <row r="458" spans="3:36" x14ac:dyDescent="0.35"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</row>
    <row r="459" spans="3:36" x14ac:dyDescent="0.35"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</row>
    <row r="460" spans="3:36" x14ac:dyDescent="0.35"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</row>
    <row r="461" spans="3:36" x14ac:dyDescent="0.35"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</row>
    <row r="462" spans="3:36" x14ac:dyDescent="0.35"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</row>
    <row r="463" spans="3:36" x14ac:dyDescent="0.35"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</row>
    <row r="464" spans="3:36" x14ac:dyDescent="0.35"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</row>
    <row r="465" spans="3:36" x14ac:dyDescent="0.35"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</row>
    <row r="466" spans="3:36" x14ac:dyDescent="0.35"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</row>
    <row r="467" spans="3:36" x14ac:dyDescent="0.35"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</row>
    <row r="468" spans="3:36" x14ac:dyDescent="0.35"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</row>
    <row r="469" spans="3:36" x14ac:dyDescent="0.35"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</row>
    <row r="470" spans="3:36" x14ac:dyDescent="0.35"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</row>
    <row r="471" spans="3:36" x14ac:dyDescent="0.35"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</row>
    <row r="472" spans="3:36" x14ac:dyDescent="0.35"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</row>
    <row r="473" spans="3:36" x14ac:dyDescent="0.35"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</row>
    <row r="474" spans="3:36" x14ac:dyDescent="0.35"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</row>
    <row r="475" spans="3:36" x14ac:dyDescent="0.35"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</row>
    <row r="476" spans="3:36" x14ac:dyDescent="0.35"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</row>
    <row r="477" spans="3:36" x14ac:dyDescent="0.35"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</row>
    <row r="478" spans="3:36" x14ac:dyDescent="0.35"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</row>
    <row r="479" spans="3:36" x14ac:dyDescent="0.35"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</row>
    <row r="480" spans="3:36" x14ac:dyDescent="0.35"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</row>
    <row r="481" spans="3:36" x14ac:dyDescent="0.35"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</row>
    <row r="482" spans="3:36" x14ac:dyDescent="0.35"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</row>
    <row r="483" spans="3:36" x14ac:dyDescent="0.35"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</row>
    <row r="484" spans="3:36" x14ac:dyDescent="0.35"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</row>
    <row r="485" spans="3:36" x14ac:dyDescent="0.35"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</row>
    <row r="486" spans="3:36" x14ac:dyDescent="0.35"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</row>
    <row r="487" spans="3:36" x14ac:dyDescent="0.35"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</row>
    <row r="488" spans="3:36" x14ac:dyDescent="0.35"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</row>
    <row r="489" spans="3:36" x14ac:dyDescent="0.35"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</row>
    <row r="490" spans="3:36" x14ac:dyDescent="0.35"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</row>
    <row r="491" spans="3:36" x14ac:dyDescent="0.35"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</row>
    <row r="492" spans="3:36" x14ac:dyDescent="0.35"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</row>
    <row r="493" spans="3:36" x14ac:dyDescent="0.35"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</row>
    <row r="494" spans="3:36" x14ac:dyDescent="0.35"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</row>
    <row r="495" spans="3:36" x14ac:dyDescent="0.35"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</row>
    <row r="496" spans="3:36" x14ac:dyDescent="0.35"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</row>
    <row r="497" spans="3:36" x14ac:dyDescent="0.35"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</row>
    <row r="498" spans="3:36" x14ac:dyDescent="0.35"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</row>
    <row r="499" spans="3:36" x14ac:dyDescent="0.35"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</row>
    <row r="500" spans="3:36" x14ac:dyDescent="0.35"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</row>
    <row r="501" spans="3:36" x14ac:dyDescent="0.35"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</row>
    <row r="502" spans="3:36" x14ac:dyDescent="0.35"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</row>
    <row r="503" spans="3:36" x14ac:dyDescent="0.35"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</row>
    <row r="504" spans="3:36" x14ac:dyDescent="0.35"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</row>
    <row r="505" spans="3:36" x14ac:dyDescent="0.35"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</row>
    <row r="506" spans="3:36" x14ac:dyDescent="0.35"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</row>
    <row r="507" spans="3:36" x14ac:dyDescent="0.35"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</row>
    <row r="508" spans="3:36" x14ac:dyDescent="0.35"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</row>
    <row r="509" spans="3:36" x14ac:dyDescent="0.35"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</row>
    <row r="510" spans="3:36" x14ac:dyDescent="0.35"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</row>
    <row r="511" spans="3:36" x14ac:dyDescent="0.35"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</row>
    <row r="512" spans="3:36" x14ac:dyDescent="0.35"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</row>
    <row r="513" spans="3:36" x14ac:dyDescent="0.35"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</row>
    <row r="514" spans="3:36" x14ac:dyDescent="0.35"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</row>
    <row r="515" spans="3:36" x14ac:dyDescent="0.35"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</row>
    <row r="516" spans="3:36" x14ac:dyDescent="0.35"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</row>
    <row r="517" spans="3:36" x14ac:dyDescent="0.35"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</row>
    <row r="518" spans="3:36" x14ac:dyDescent="0.35"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</row>
    <row r="519" spans="3:36" x14ac:dyDescent="0.35"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</row>
    <row r="520" spans="3:36" x14ac:dyDescent="0.35"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</row>
    <row r="521" spans="3:36" x14ac:dyDescent="0.35"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</row>
    <row r="522" spans="3:36" x14ac:dyDescent="0.35"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</row>
    <row r="523" spans="3:36" x14ac:dyDescent="0.35"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</row>
    <row r="524" spans="3:36" x14ac:dyDescent="0.35"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</row>
    <row r="525" spans="3:36" x14ac:dyDescent="0.35"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</row>
    <row r="526" spans="3:36" x14ac:dyDescent="0.35"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</row>
    <row r="527" spans="3:36" x14ac:dyDescent="0.35"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</row>
    <row r="528" spans="3:36" x14ac:dyDescent="0.35"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</row>
    <row r="529" spans="3:36" x14ac:dyDescent="0.35"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</row>
    <row r="530" spans="3:36" x14ac:dyDescent="0.35"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</row>
    <row r="531" spans="3:36" x14ac:dyDescent="0.35"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</row>
    <row r="532" spans="3:36" x14ac:dyDescent="0.35"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</row>
    <row r="533" spans="3:36" x14ac:dyDescent="0.35"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</row>
    <row r="534" spans="3:36" x14ac:dyDescent="0.35"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</row>
    <row r="535" spans="3:36" x14ac:dyDescent="0.35"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</row>
    <row r="536" spans="3:36" x14ac:dyDescent="0.35"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</row>
    <row r="537" spans="3:36" x14ac:dyDescent="0.35"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</row>
    <row r="538" spans="3:36" x14ac:dyDescent="0.35"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</row>
    <row r="539" spans="3:36" x14ac:dyDescent="0.35"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</row>
    <row r="540" spans="3:36" x14ac:dyDescent="0.35"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</row>
    <row r="541" spans="3:36" x14ac:dyDescent="0.35"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</row>
    <row r="542" spans="3:36" x14ac:dyDescent="0.35"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</row>
    <row r="543" spans="3:36" x14ac:dyDescent="0.35"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</row>
    <row r="544" spans="3:36" x14ac:dyDescent="0.35"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</row>
    <row r="545" spans="3:36" x14ac:dyDescent="0.35"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</row>
    <row r="546" spans="3:36" x14ac:dyDescent="0.35"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</row>
    <row r="547" spans="3:36" x14ac:dyDescent="0.35"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</row>
    <row r="548" spans="3:36" x14ac:dyDescent="0.35"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</row>
    <row r="549" spans="3:36" x14ac:dyDescent="0.35"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</row>
    <row r="550" spans="3:36" x14ac:dyDescent="0.35"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</row>
    <row r="551" spans="3:36" x14ac:dyDescent="0.35"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</row>
    <row r="552" spans="3:36" x14ac:dyDescent="0.35"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</row>
    <row r="553" spans="3:36" x14ac:dyDescent="0.35"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</row>
    <row r="554" spans="3:36" x14ac:dyDescent="0.35"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</row>
    <row r="555" spans="3:36" x14ac:dyDescent="0.35"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</row>
    <row r="556" spans="3:36" x14ac:dyDescent="0.35"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</row>
    <row r="557" spans="3:36" x14ac:dyDescent="0.35"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</row>
    <row r="558" spans="3:36" x14ac:dyDescent="0.35"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</row>
    <row r="559" spans="3:36" x14ac:dyDescent="0.35"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</row>
    <row r="560" spans="3:36" x14ac:dyDescent="0.35"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</row>
    <row r="561" spans="3:36" x14ac:dyDescent="0.35"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</row>
    <row r="562" spans="3:36" x14ac:dyDescent="0.35"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</row>
    <row r="563" spans="3:36" x14ac:dyDescent="0.35"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</row>
    <row r="564" spans="3:36" x14ac:dyDescent="0.35"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</row>
    <row r="565" spans="3:36" x14ac:dyDescent="0.35"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</row>
    <row r="566" spans="3:36" x14ac:dyDescent="0.35"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</row>
    <row r="567" spans="3:36" x14ac:dyDescent="0.35"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</row>
    <row r="568" spans="3:36" x14ac:dyDescent="0.35"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</row>
    <row r="569" spans="3:36" x14ac:dyDescent="0.35"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</row>
    <row r="570" spans="3:36" x14ac:dyDescent="0.35"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</row>
    <row r="571" spans="3:36" x14ac:dyDescent="0.35"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</row>
    <row r="572" spans="3:36" x14ac:dyDescent="0.35"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</row>
    <row r="573" spans="3:36" x14ac:dyDescent="0.35"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</row>
    <row r="574" spans="3:36" x14ac:dyDescent="0.35"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</row>
    <row r="575" spans="3:36" x14ac:dyDescent="0.35"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</row>
    <row r="576" spans="3:36" x14ac:dyDescent="0.35"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</row>
    <row r="577" spans="3:36" x14ac:dyDescent="0.35"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</row>
    <row r="578" spans="3:36" x14ac:dyDescent="0.35"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</row>
  </sheetData>
  <sheetProtection algorithmName="SHA-512" hashValue="L0nJymEL8W/bD/BDTt+DmNkIpxLnP8u27zLZsC2rOccsfKe/vkUBhm/2MQRSIkAbIYi+ROrOyxA4GXl3BATjiw==" saltValue="Wc7Na3IUugL3zDNqEk90Yg==" spinCount="100000" sheet="1" objects="1" scenarios="1"/>
  <mergeCells count="1">
    <mergeCell ref="C32:C3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53011-0927-4B51-8AD9-EC97240EB56A}">
  <dimension ref="A1:H384"/>
  <sheetViews>
    <sheetView workbookViewId="0">
      <selection activeCell="G21" sqref="G21"/>
    </sheetView>
  </sheetViews>
  <sheetFormatPr defaultRowHeight="15.5" x14ac:dyDescent="0.35"/>
  <cols>
    <col min="1" max="1" width="6.75" bestFit="1" customWidth="1"/>
    <col min="2" max="2" width="4.9140625" bestFit="1" customWidth="1"/>
    <col min="3" max="3" width="21.5" bestFit="1" customWidth="1"/>
    <col min="4" max="4" width="17.1640625" bestFit="1" customWidth="1"/>
    <col min="5" max="5" width="16.6640625" bestFit="1" customWidth="1"/>
    <col min="6" max="6" width="35.9140625" bestFit="1" customWidth="1"/>
    <col min="7" max="8" width="20.25" bestFit="1" customWidth="1"/>
  </cols>
  <sheetData>
    <row r="1" spans="1:8" x14ac:dyDescent="0.35">
      <c r="C1" s="21"/>
      <c r="D1" s="21"/>
    </row>
    <row r="2" spans="1:8" x14ac:dyDescent="0.35">
      <c r="C2" s="25" t="s">
        <v>22</v>
      </c>
      <c r="D2" s="26">
        <f>'Home owner vs Renter analysis'!B4</f>
        <v>640000</v>
      </c>
      <c r="E2" s="1"/>
      <c r="F2" s="1"/>
      <c r="G2" s="19"/>
    </row>
    <row r="3" spans="1:8" x14ac:dyDescent="0.35">
      <c r="C3" s="25" t="s">
        <v>23</v>
      </c>
      <c r="D3" s="27">
        <f>'Home owner vs Renter analysis'!B5</f>
        <v>30</v>
      </c>
      <c r="E3" s="1"/>
      <c r="F3" s="1"/>
      <c r="G3" s="19"/>
      <c r="H3" s="4"/>
    </row>
    <row r="4" spans="1:8" x14ac:dyDescent="0.35">
      <c r="C4" s="25" t="s">
        <v>24</v>
      </c>
      <c r="D4" s="15">
        <f>D3*12</f>
        <v>360</v>
      </c>
      <c r="E4" s="1"/>
      <c r="F4" s="1"/>
      <c r="G4" s="19"/>
      <c r="H4" s="4"/>
    </row>
    <row r="5" spans="1:8" x14ac:dyDescent="0.35">
      <c r="C5" s="25" t="s">
        <v>25</v>
      </c>
      <c r="D5" s="28">
        <f>'Home owner vs Renter analysis'!B6</f>
        <v>0.06</v>
      </c>
      <c r="E5" s="1"/>
      <c r="F5" s="1"/>
      <c r="G5" s="6"/>
    </row>
    <row r="6" spans="1:8" x14ac:dyDescent="0.35">
      <c r="C6" s="25" t="s">
        <v>26</v>
      </c>
      <c r="D6" s="16">
        <f>D5/12</f>
        <v>5.0000000000000001E-3</v>
      </c>
      <c r="E6" s="1"/>
      <c r="F6" s="3"/>
      <c r="G6" s="8"/>
      <c r="H6" s="7"/>
    </row>
    <row r="7" spans="1:8" x14ac:dyDescent="0.35">
      <c r="C7" s="25" t="s">
        <v>27</v>
      </c>
      <c r="D7" s="17">
        <f>-PMT(D6,D4,D2)</f>
        <v>3837.1233609776145</v>
      </c>
      <c r="E7" s="1"/>
      <c r="F7" s="3"/>
      <c r="G7" s="6"/>
      <c r="H7" s="9"/>
    </row>
    <row r="8" spans="1:8" x14ac:dyDescent="0.35">
      <c r="C8" s="25"/>
      <c r="D8" s="8"/>
      <c r="E8" s="1"/>
      <c r="F8" s="3"/>
      <c r="G8" s="20"/>
      <c r="H8" s="5"/>
    </row>
    <row r="9" spans="1:8" x14ac:dyDescent="0.35">
      <c r="C9" s="1"/>
      <c r="D9" s="2"/>
      <c r="E9" s="1"/>
      <c r="F9" s="3"/>
      <c r="G9" s="20"/>
      <c r="H9" s="4"/>
    </row>
    <row r="10" spans="1:8" x14ac:dyDescent="0.35">
      <c r="C10" s="3"/>
      <c r="D10" s="2"/>
      <c r="E10" s="1"/>
      <c r="F10" s="3"/>
      <c r="G10" s="8"/>
      <c r="H10" s="4"/>
    </row>
    <row r="11" spans="1:8" x14ac:dyDescent="0.35">
      <c r="A11" s="21"/>
      <c r="B11" s="21"/>
      <c r="C11" s="22"/>
      <c r="D11" s="23"/>
      <c r="E11" s="11"/>
      <c r="F11" s="22"/>
      <c r="G11" s="8"/>
      <c r="H11" s="10"/>
    </row>
    <row r="12" spans="1:8" x14ac:dyDescent="0.35">
      <c r="A12" s="21"/>
      <c r="B12" s="21"/>
      <c r="C12" s="22"/>
      <c r="D12" s="18"/>
      <c r="E12" s="11"/>
      <c r="F12" s="22"/>
      <c r="G12" s="6"/>
      <c r="H12" s="10"/>
    </row>
    <row r="13" spans="1:8" x14ac:dyDescent="0.35">
      <c r="A13" s="24"/>
      <c r="B13" s="24"/>
      <c r="C13" s="24"/>
      <c r="D13" s="24"/>
      <c r="E13" s="24"/>
      <c r="F13" s="24"/>
      <c r="G13" s="24"/>
    </row>
    <row r="14" spans="1:8" x14ac:dyDescent="0.35">
      <c r="A14" s="25" t="s">
        <v>28</v>
      </c>
      <c r="B14" s="25" t="s">
        <v>29</v>
      </c>
      <c r="C14" s="25" t="s">
        <v>30</v>
      </c>
      <c r="D14" s="25" t="s">
        <v>31</v>
      </c>
      <c r="E14" s="25" t="s">
        <v>32</v>
      </c>
      <c r="F14" s="25" t="s">
        <v>33</v>
      </c>
      <c r="G14" s="25" t="s">
        <v>34</v>
      </c>
    </row>
    <row r="15" spans="1:8" x14ac:dyDescent="0.35">
      <c r="A15" s="11">
        <v>1</v>
      </c>
      <c r="B15" s="11"/>
      <c r="C15" s="12">
        <f>D2</f>
        <v>640000</v>
      </c>
      <c r="D15" s="12">
        <f>-PMT($D$6,$D$4,$D$2,,)</f>
        <v>3837.1233609776145</v>
      </c>
      <c r="E15" s="12">
        <f>C15*D$6</f>
        <v>3200</v>
      </c>
      <c r="F15" s="12">
        <f>D15-E15</f>
        <v>637.12336097761454</v>
      </c>
      <c r="G15" s="12">
        <f>C15-F15</f>
        <v>639362.87663902238</v>
      </c>
    </row>
    <row r="16" spans="1:8" x14ac:dyDescent="0.35">
      <c r="A16" s="11">
        <f>A15+1</f>
        <v>2</v>
      </c>
      <c r="B16" s="11"/>
      <c r="C16" s="12">
        <f>G15</f>
        <v>639362.87663902238</v>
      </c>
      <c r="D16" s="12">
        <f>IF(G15&lt;-PMT($D$6,$D$4,$D$2),G15*(1+$D$6),(-PMT($D$6,$D$4,$D$2,,)))</f>
        <v>3837.1233609776145</v>
      </c>
      <c r="E16" s="12">
        <f t="shared" ref="E16:E79" si="0">C16*D$6</f>
        <v>3196.814383195112</v>
      </c>
      <c r="F16" s="12">
        <f t="shared" ref="F16:F79" si="1">D16-E16</f>
        <v>640.30897778250255</v>
      </c>
      <c r="G16" s="12">
        <f t="shared" ref="G16:G79" si="2">C16-F16</f>
        <v>638722.56766123988</v>
      </c>
    </row>
    <row r="17" spans="1:7" x14ac:dyDescent="0.35">
      <c r="A17" s="11">
        <f t="shared" ref="A17:A80" si="3">A16+1</f>
        <v>3</v>
      </c>
      <c r="B17" s="11"/>
      <c r="C17" s="12">
        <f t="shared" ref="C17:C80" si="4">G16</f>
        <v>638722.56766123988</v>
      </c>
      <c r="D17" s="12">
        <f t="shared" ref="D17:D80" si="5">IF(G16&lt;-PMT($D$6,$D$4,$D$2),G16*(1+$D$6),(-PMT($D$6,$D$4,$D$2,,)))</f>
        <v>3837.1233609776145</v>
      </c>
      <c r="E17" s="12">
        <f t="shared" si="0"/>
        <v>3193.6128383061996</v>
      </c>
      <c r="F17" s="12">
        <f t="shared" si="1"/>
        <v>643.51052267141495</v>
      </c>
      <c r="G17" s="12">
        <f t="shared" si="2"/>
        <v>638079.05713856849</v>
      </c>
    </row>
    <row r="18" spans="1:7" x14ac:dyDescent="0.35">
      <c r="A18" s="11">
        <f t="shared" si="3"/>
        <v>4</v>
      </c>
      <c r="B18" s="11"/>
      <c r="C18" s="12">
        <f t="shared" si="4"/>
        <v>638079.05713856849</v>
      </c>
      <c r="D18" s="12">
        <f t="shared" si="5"/>
        <v>3837.1233609776145</v>
      </c>
      <c r="E18" s="12">
        <f t="shared" si="0"/>
        <v>3190.3952856928427</v>
      </c>
      <c r="F18" s="12">
        <f t="shared" si="1"/>
        <v>646.72807528477188</v>
      </c>
      <c r="G18" s="12">
        <f t="shared" si="2"/>
        <v>637432.32906328375</v>
      </c>
    </row>
    <row r="19" spans="1:7" x14ac:dyDescent="0.35">
      <c r="A19" s="11">
        <f t="shared" si="3"/>
        <v>5</v>
      </c>
      <c r="B19" s="11"/>
      <c r="C19" s="12">
        <f t="shared" si="4"/>
        <v>637432.32906328375</v>
      </c>
      <c r="D19" s="12">
        <f t="shared" si="5"/>
        <v>3837.1233609776145</v>
      </c>
      <c r="E19" s="12">
        <f t="shared" si="0"/>
        <v>3187.1616453164188</v>
      </c>
      <c r="F19" s="12">
        <f t="shared" si="1"/>
        <v>649.96171566119574</v>
      </c>
      <c r="G19" s="12">
        <f t="shared" si="2"/>
        <v>636782.36734762252</v>
      </c>
    </row>
    <row r="20" spans="1:7" x14ac:dyDescent="0.35">
      <c r="A20" s="11">
        <f t="shared" si="3"/>
        <v>6</v>
      </c>
      <c r="B20" s="11"/>
      <c r="C20" s="12">
        <f t="shared" si="4"/>
        <v>636782.36734762252</v>
      </c>
      <c r="D20" s="12">
        <f t="shared" si="5"/>
        <v>3837.1233609776145</v>
      </c>
      <c r="E20" s="12">
        <f t="shared" si="0"/>
        <v>3183.9118367381125</v>
      </c>
      <c r="F20" s="12">
        <f t="shared" si="1"/>
        <v>653.21152423950207</v>
      </c>
      <c r="G20" s="12">
        <f t="shared" si="2"/>
        <v>636129.15582338301</v>
      </c>
    </row>
    <row r="21" spans="1:7" x14ac:dyDescent="0.35">
      <c r="A21" s="11">
        <f t="shared" si="3"/>
        <v>7</v>
      </c>
      <c r="B21" s="11"/>
      <c r="C21" s="12">
        <f t="shared" si="4"/>
        <v>636129.15582338301</v>
      </c>
      <c r="D21" s="12">
        <f t="shared" si="5"/>
        <v>3837.1233609776145</v>
      </c>
      <c r="E21" s="12">
        <f t="shared" si="0"/>
        <v>3180.645779116915</v>
      </c>
      <c r="F21" s="12">
        <f t="shared" si="1"/>
        <v>656.4775818606995</v>
      </c>
      <c r="G21" s="12">
        <f t="shared" si="2"/>
        <v>635472.67824152228</v>
      </c>
    </row>
    <row r="22" spans="1:7" x14ac:dyDescent="0.35">
      <c r="A22" s="11">
        <f t="shared" si="3"/>
        <v>8</v>
      </c>
      <c r="B22" s="11"/>
      <c r="C22" s="12">
        <f t="shared" si="4"/>
        <v>635472.67824152228</v>
      </c>
      <c r="D22" s="12">
        <f t="shared" si="5"/>
        <v>3837.1233609776145</v>
      </c>
      <c r="E22" s="12">
        <f t="shared" si="0"/>
        <v>3177.3633912076116</v>
      </c>
      <c r="F22" s="12">
        <f t="shared" si="1"/>
        <v>659.75996977000295</v>
      </c>
      <c r="G22" s="12">
        <f t="shared" si="2"/>
        <v>634812.91827175231</v>
      </c>
    </row>
    <row r="23" spans="1:7" x14ac:dyDescent="0.35">
      <c r="A23" s="11">
        <f t="shared" si="3"/>
        <v>9</v>
      </c>
      <c r="B23" s="11"/>
      <c r="C23" s="12">
        <f t="shared" si="4"/>
        <v>634812.91827175231</v>
      </c>
      <c r="D23" s="12">
        <f t="shared" si="5"/>
        <v>3837.1233609776145</v>
      </c>
      <c r="E23" s="12">
        <f t="shared" si="0"/>
        <v>3174.0645913587614</v>
      </c>
      <c r="F23" s="12">
        <f t="shared" si="1"/>
        <v>663.05876961885315</v>
      </c>
      <c r="G23" s="12">
        <f t="shared" si="2"/>
        <v>634149.85950213345</v>
      </c>
    </row>
    <row r="24" spans="1:7" x14ac:dyDescent="0.35">
      <c r="A24" s="11">
        <f t="shared" si="3"/>
        <v>10</v>
      </c>
      <c r="B24" s="11"/>
      <c r="C24" s="12">
        <f t="shared" si="4"/>
        <v>634149.85950213345</v>
      </c>
      <c r="D24" s="12">
        <f t="shared" si="5"/>
        <v>3837.1233609776145</v>
      </c>
      <c r="E24" s="12">
        <f t="shared" si="0"/>
        <v>3170.7492975106675</v>
      </c>
      <c r="F24" s="12">
        <f t="shared" si="1"/>
        <v>666.37406346694706</v>
      </c>
      <c r="G24" s="12">
        <f t="shared" si="2"/>
        <v>633483.48543866654</v>
      </c>
    </row>
    <row r="25" spans="1:7" x14ac:dyDescent="0.35">
      <c r="A25" s="11">
        <f t="shared" si="3"/>
        <v>11</v>
      </c>
      <c r="B25" s="11"/>
      <c r="C25" s="12">
        <f t="shared" si="4"/>
        <v>633483.48543866654</v>
      </c>
      <c r="D25" s="12">
        <f t="shared" si="5"/>
        <v>3837.1233609776145</v>
      </c>
      <c r="E25" s="12">
        <f t="shared" si="0"/>
        <v>3167.417427193333</v>
      </c>
      <c r="F25" s="12">
        <f t="shared" si="1"/>
        <v>669.70593378428157</v>
      </c>
      <c r="G25" s="12">
        <f t="shared" si="2"/>
        <v>632813.77950488229</v>
      </c>
    </row>
    <row r="26" spans="1:7" x14ac:dyDescent="0.35">
      <c r="A26" s="11">
        <f t="shared" si="3"/>
        <v>12</v>
      </c>
      <c r="B26" s="11">
        <v>1</v>
      </c>
      <c r="C26" s="12">
        <f t="shared" si="4"/>
        <v>632813.77950488229</v>
      </c>
      <c r="D26" s="12">
        <f t="shared" si="5"/>
        <v>3837.1233609776145</v>
      </c>
      <c r="E26" s="12">
        <f t="shared" si="0"/>
        <v>3164.0688975244116</v>
      </c>
      <c r="F26" s="12">
        <f t="shared" si="1"/>
        <v>673.05446345320297</v>
      </c>
      <c r="G26" s="12">
        <f t="shared" si="2"/>
        <v>632140.72504142905</v>
      </c>
    </row>
    <row r="27" spans="1:7" x14ac:dyDescent="0.35">
      <c r="A27" s="11">
        <f t="shared" si="3"/>
        <v>13</v>
      </c>
      <c r="B27" s="11"/>
      <c r="C27" s="12">
        <f t="shared" si="4"/>
        <v>632140.72504142905</v>
      </c>
      <c r="D27" s="12">
        <f t="shared" si="5"/>
        <v>3837.1233609776145</v>
      </c>
      <c r="E27" s="12">
        <f t="shared" si="0"/>
        <v>3160.7036252071453</v>
      </c>
      <c r="F27" s="12">
        <f t="shared" si="1"/>
        <v>676.41973577046929</v>
      </c>
      <c r="G27" s="12">
        <f t="shared" si="2"/>
        <v>631464.30530565861</v>
      </c>
    </row>
    <row r="28" spans="1:7" x14ac:dyDescent="0.35">
      <c r="A28" s="11">
        <f t="shared" si="3"/>
        <v>14</v>
      </c>
      <c r="B28" s="11"/>
      <c r="C28" s="12">
        <f t="shared" si="4"/>
        <v>631464.30530565861</v>
      </c>
      <c r="D28" s="12">
        <f t="shared" si="5"/>
        <v>3837.1233609776145</v>
      </c>
      <c r="E28" s="12">
        <f t="shared" si="0"/>
        <v>3157.3215265282929</v>
      </c>
      <c r="F28" s="12">
        <f t="shared" si="1"/>
        <v>679.80183444932163</v>
      </c>
      <c r="G28" s="12">
        <f t="shared" si="2"/>
        <v>630784.50347120932</v>
      </c>
    </row>
    <row r="29" spans="1:7" x14ac:dyDescent="0.35">
      <c r="A29" s="11">
        <f t="shared" si="3"/>
        <v>15</v>
      </c>
      <c r="B29" s="11"/>
      <c r="C29" s="12">
        <f t="shared" si="4"/>
        <v>630784.50347120932</v>
      </c>
      <c r="D29" s="12">
        <f t="shared" si="5"/>
        <v>3837.1233609776145</v>
      </c>
      <c r="E29" s="12">
        <f t="shared" si="0"/>
        <v>3153.9225173560467</v>
      </c>
      <c r="F29" s="12">
        <f t="shared" si="1"/>
        <v>683.20084362156786</v>
      </c>
      <c r="G29" s="12">
        <f t="shared" si="2"/>
        <v>630101.30262758781</v>
      </c>
    </row>
    <row r="30" spans="1:7" x14ac:dyDescent="0.35">
      <c r="A30" s="11">
        <f t="shared" si="3"/>
        <v>16</v>
      </c>
      <c r="B30" s="11"/>
      <c r="C30" s="12">
        <f t="shared" si="4"/>
        <v>630101.30262758781</v>
      </c>
      <c r="D30" s="12">
        <f t="shared" si="5"/>
        <v>3837.1233609776145</v>
      </c>
      <c r="E30" s="12">
        <f t="shared" si="0"/>
        <v>3150.5065131379392</v>
      </c>
      <c r="F30" s="12">
        <f t="shared" si="1"/>
        <v>686.6168478396753</v>
      </c>
      <c r="G30" s="12">
        <f t="shared" si="2"/>
        <v>629414.68577974814</v>
      </c>
    </row>
    <row r="31" spans="1:7" x14ac:dyDescent="0.35">
      <c r="A31" s="11">
        <f t="shared" si="3"/>
        <v>17</v>
      </c>
      <c r="B31" s="11"/>
      <c r="C31" s="12">
        <f t="shared" si="4"/>
        <v>629414.68577974814</v>
      </c>
      <c r="D31" s="12">
        <f t="shared" si="5"/>
        <v>3837.1233609776145</v>
      </c>
      <c r="E31" s="12">
        <f t="shared" si="0"/>
        <v>3147.0734288987405</v>
      </c>
      <c r="F31" s="12">
        <f t="shared" si="1"/>
        <v>690.04993207887401</v>
      </c>
      <c r="G31" s="12">
        <f t="shared" si="2"/>
        <v>628724.63584766921</v>
      </c>
    </row>
    <row r="32" spans="1:7" x14ac:dyDescent="0.35">
      <c r="A32" s="11">
        <f t="shared" si="3"/>
        <v>18</v>
      </c>
      <c r="B32" s="11"/>
      <c r="C32" s="12">
        <f t="shared" si="4"/>
        <v>628724.63584766921</v>
      </c>
      <c r="D32" s="12">
        <f t="shared" si="5"/>
        <v>3837.1233609776145</v>
      </c>
      <c r="E32" s="12">
        <f t="shared" si="0"/>
        <v>3143.623179238346</v>
      </c>
      <c r="F32" s="12">
        <f t="shared" si="1"/>
        <v>693.50018173926856</v>
      </c>
      <c r="G32" s="12">
        <f t="shared" si="2"/>
        <v>628031.13566592999</v>
      </c>
    </row>
    <row r="33" spans="1:7" x14ac:dyDescent="0.35">
      <c r="A33" s="11">
        <f t="shared" si="3"/>
        <v>19</v>
      </c>
      <c r="B33" s="11"/>
      <c r="C33" s="12">
        <f t="shared" si="4"/>
        <v>628031.13566592999</v>
      </c>
      <c r="D33" s="12">
        <f t="shared" si="5"/>
        <v>3837.1233609776145</v>
      </c>
      <c r="E33" s="12">
        <f t="shared" si="0"/>
        <v>3140.1556783296501</v>
      </c>
      <c r="F33" s="12">
        <f t="shared" si="1"/>
        <v>696.96768264796447</v>
      </c>
      <c r="G33" s="12">
        <f t="shared" si="2"/>
        <v>627334.16798328201</v>
      </c>
    </row>
    <row r="34" spans="1:7" x14ac:dyDescent="0.35">
      <c r="A34" s="11">
        <f t="shared" si="3"/>
        <v>20</v>
      </c>
      <c r="B34" s="11"/>
      <c r="C34" s="12">
        <f t="shared" si="4"/>
        <v>627334.16798328201</v>
      </c>
      <c r="D34" s="12">
        <f t="shared" si="5"/>
        <v>3837.1233609776145</v>
      </c>
      <c r="E34" s="12">
        <f t="shared" si="0"/>
        <v>3136.6708399164099</v>
      </c>
      <c r="F34" s="12">
        <f t="shared" si="1"/>
        <v>700.45252106120461</v>
      </c>
      <c r="G34" s="12">
        <f t="shared" si="2"/>
        <v>626633.71546222083</v>
      </c>
    </row>
    <row r="35" spans="1:7" x14ac:dyDescent="0.35">
      <c r="A35" s="11">
        <f t="shared" si="3"/>
        <v>21</v>
      </c>
      <c r="B35" s="11"/>
      <c r="C35" s="12">
        <f t="shared" si="4"/>
        <v>626633.71546222083</v>
      </c>
      <c r="D35" s="12">
        <f t="shared" si="5"/>
        <v>3837.1233609776145</v>
      </c>
      <c r="E35" s="12">
        <f t="shared" si="0"/>
        <v>3133.1685773111044</v>
      </c>
      <c r="F35" s="12">
        <f t="shared" si="1"/>
        <v>703.95478366651014</v>
      </c>
      <c r="G35" s="12">
        <f t="shared" si="2"/>
        <v>625929.7606785543</v>
      </c>
    </row>
    <row r="36" spans="1:7" x14ac:dyDescent="0.35">
      <c r="A36" s="11">
        <f t="shared" si="3"/>
        <v>22</v>
      </c>
      <c r="B36" s="11"/>
      <c r="C36" s="12">
        <f t="shared" si="4"/>
        <v>625929.7606785543</v>
      </c>
      <c r="D36" s="12">
        <f t="shared" si="5"/>
        <v>3837.1233609776145</v>
      </c>
      <c r="E36" s="12">
        <f t="shared" si="0"/>
        <v>3129.6488033927717</v>
      </c>
      <c r="F36" s="12">
        <f t="shared" si="1"/>
        <v>707.47455758484284</v>
      </c>
      <c r="G36" s="12">
        <f t="shared" si="2"/>
        <v>625222.28612096945</v>
      </c>
    </row>
    <row r="37" spans="1:7" x14ac:dyDescent="0.35">
      <c r="A37" s="11">
        <f t="shared" si="3"/>
        <v>23</v>
      </c>
      <c r="B37" s="11"/>
      <c r="C37" s="12">
        <f t="shared" si="4"/>
        <v>625222.28612096945</v>
      </c>
      <c r="D37" s="12">
        <f t="shared" si="5"/>
        <v>3837.1233609776145</v>
      </c>
      <c r="E37" s="12">
        <f t="shared" si="0"/>
        <v>3126.1114306048476</v>
      </c>
      <c r="F37" s="12">
        <f t="shared" si="1"/>
        <v>711.01193037276698</v>
      </c>
      <c r="G37" s="12">
        <f t="shared" si="2"/>
        <v>624511.27419059665</v>
      </c>
    </row>
    <row r="38" spans="1:7" x14ac:dyDescent="0.35">
      <c r="A38" s="11">
        <f t="shared" si="3"/>
        <v>24</v>
      </c>
      <c r="B38" s="11">
        <v>2</v>
      </c>
      <c r="C38" s="12">
        <f t="shared" si="4"/>
        <v>624511.27419059665</v>
      </c>
      <c r="D38" s="12">
        <f t="shared" si="5"/>
        <v>3837.1233609776145</v>
      </c>
      <c r="E38" s="12">
        <f t="shared" si="0"/>
        <v>3122.5563709529833</v>
      </c>
      <c r="F38" s="12">
        <f t="shared" si="1"/>
        <v>714.5669900246312</v>
      </c>
      <c r="G38" s="12">
        <f t="shared" si="2"/>
        <v>623796.70720057201</v>
      </c>
    </row>
    <row r="39" spans="1:7" x14ac:dyDescent="0.35">
      <c r="A39" s="11">
        <f t="shared" si="3"/>
        <v>25</v>
      </c>
      <c r="B39" s="11"/>
      <c r="C39" s="12">
        <f t="shared" si="4"/>
        <v>623796.70720057201</v>
      </c>
      <c r="D39" s="12">
        <f t="shared" si="5"/>
        <v>3837.1233609776145</v>
      </c>
      <c r="E39" s="12">
        <f t="shared" si="0"/>
        <v>3118.9835360028601</v>
      </c>
      <c r="F39" s="12">
        <f t="shared" si="1"/>
        <v>718.13982497475445</v>
      </c>
      <c r="G39" s="12">
        <f t="shared" si="2"/>
        <v>623078.56737559731</v>
      </c>
    </row>
    <row r="40" spans="1:7" x14ac:dyDescent="0.35">
      <c r="A40" s="11">
        <f t="shared" si="3"/>
        <v>26</v>
      </c>
      <c r="B40" s="11"/>
      <c r="C40" s="12">
        <f t="shared" si="4"/>
        <v>623078.56737559731</v>
      </c>
      <c r="D40" s="12">
        <f t="shared" si="5"/>
        <v>3837.1233609776145</v>
      </c>
      <c r="E40" s="12">
        <f t="shared" si="0"/>
        <v>3115.3928368779866</v>
      </c>
      <c r="F40" s="12">
        <f t="shared" si="1"/>
        <v>721.73052409962793</v>
      </c>
      <c r="G40" s="12">
        <f t="shared" si="2"/>
        <v>622356.83685149765</v>
      </c>
    </row>
    <row r="41" spans="1:7" x14ac:dyDescent="0.35">
      <c r="A41" s="11">
        <f t="shared" si="3"/>
        <v>27</v>
      </c>
      <c r="B41" s="11"/>
      <c r="C41" s="12">
        <f t="shared" si="4"/>
        <v>622356.83685149765</v>
      </c>
      <c r="D41" s="12">
        <f t="shared" si="5"/>
        <v>3837.1233609776145</v>
      </c>
      <c r="E41" s="12">
        <f t="shared" si="0"/>
        <v>3111.7841842574885</v>
      </c>
      <c r="F41" s="12">
        <f t="shared" si="1"/>
        <v>725.33917672012603</v>
      </c>
      <c r="G41" s="12">
        <f t="shared" si="2"/>
        <v>621631.49767477752</v>
      </c>
    </row>
    <row r="42" spans="1:7" x14ac:dyDescent="0.35">
      <c r="A42" s="11">
        <f t="shared" si="3"/>
        <v>28</v>
      </c>
      <c r="B42" s="11"/>
      <c r="C42" s="12">
        <f t="shared" si="4"/>
        <v>621631.49767477752</v>
      </c>
      <c r="D42" s="12">
        <f t="shared" si="5"/>
        <v>3837.1233609776145</v>
      </c>
      <c r="E42" s="12">
        <f t="shared" si="0"/>
        <v>3108.1574883738876</v>
      </c>
      <c r="F42" s="12">
        <f t="shared" si="1"/>
        <v>728.96587260372689</v>
      </c>
      <c r="G42" s="12">
        <f t="shared" si="2"/>
        <v>620902.53180217382</v>
      </c>
    </row>
    <row r="43" spans="1:7" x14ac:dyDescent="0.35">
      <c r="A43" s="11">
        <f t="shared" si="3"/>
        <v>29</v>
      </c>
      <c r="B43" s="11"/>
      <c r="C43" s="12">
        <f t="shared" si="4"/>
        <v>620902.53180217382</v>
      </c>
      <c r="D43" s="12">
        <f t="shared" si="5"/>
        <v>3837.1233609776145</v>
      </c>
      <c r="E43" s="12">
        <f t="shared" si="0"/>
        <v>3104.5126590108694</v>
      </c>
      <c r="F43" s="12">
        <f t="shared" si="1"/>
        <v>732.61070196674518</v>
      </c>
      <c r="G43" s="12">
        <f t="shared" si="2"/>
        <v>620169.92110020702</v>
      </c>
    </row>
    <row r="44" spans="1:7" x14ac:dyDescent="0.35">
      <c r="A44" s="11">
        <f t="shared" si="3"/>
        <v>30</v>
      </c>
      <c r="B44" s="11"/>
      <c r="C44" s="12">
        <f t="shared" si="4"/>
        <v>620169.92110020702</v>
      </c>
      <c r="D44" s="12">
        <f t="shared" si="5"/>
        <v>3837.1233609776145</v>
      </c>
      <c r="E44" s="12">
        <f t="shared" si="0"/>
        <v>3100.8496055010351</v>
      </c>
      <c r="F44" s="12">
        <f t="shared" si="1"/>
        <v>736.27375547657948</v>
      </c>
      <c r="G44" s="12">
        <f t="shared" si="2"/>
        <v>619433.64734473045</v>
      </c>
    </row>
    <row r="45" spans="1:7" x14ac:dyDescent="0.35">
      <c r="A45" s="11">
        <f t="shared" si="3"/>
        <v>31</v>
      </c>
      <c r="B45" s="11"/>
      <c r="C45" s="12">
        <f t="shared" si="4"/>
        <v>619433.64734473045</v>
      </c>
      <c r="D45" s="12">
        <f t="shared" si="5"/>
        <v>3837.1233609776145</v>
      </c>
      <c r="E45" s="12">
        <f t="shared" si="0"/>
        <v>3097.1682367236522</v>
      </c>
      <c r="F45" s="12">
        <f t="shared" si="1"/>
        <v>739.95512425396237</v>
      </c>
      <c r="G45" s="12">
        <f t="shared" si="2"/>
        <v>618693.69222047646</v>
      </c>
    </row>
    <row r="46" spans="1:7" x14ac:dyDescent="0.35">
      <c r="A46" s="11">
        <f t="shared" si="3"/>
        <v>32</v>
      </c>
      <c r="B46" s="11"/>
      <c r="C46" s="12">
        <f t="shared" si="4"/>
        <v>618693.69222047646</v>
      </c>
      <c r="D46" s="12">
        <f t="shared" si="5"/>
        <v>3837.1233609776145</v>
      </c>
      <c r="E46" s="12">
        <f t="shared" si="0"/>
        <v>3093.4684611023822</v>
      </c>
      <c r="F46" s="12">
        <f t="shared" si="1"/>
        <v>743.65489987523233</v>
      </c>
      <c r="G46" s="12">
        <f t="shared" si="2"/>
        <v>617950.03732060117</v>
      </c>
    </row>
    <row r="47" spans="1:7" x14ac:dyDescent="0.35">
      <c r="A47" s="11">
        <f t="shared" si="3"/>
        <v>33</v>
      </c>
      <c r="B47" s="11"/>
      <c r="C47" s="12">
        <f t="shared" si="4"/>
        <v>617950.03732060117</v>
      </c>
      <c r="D47" s="12">
        <f t="shared" si="5"/>
        <v>3837.1233609776145</v>
      </c>
      <c r="E47" s="12">
        <f t="shared" si="0"/>
        <v>3089.7501866030061</v>
      </c>
      <c r="F47" s="12">
        <f t="shared" si="1"/>
        <v>747.37317437460842</v>
      </c>
      <c r="G47" s="12">
        <f t="shared" si="2"/>
        <v>617202.6641462266</v>
      </c>
    </row>
    <row r="48" spans="1:7" x14ac:dyDescent="0.35">
      <c r="A48" s="11">
        <f t="shared" si="3"/>
        <v>34</v>
      </c>
      <c r="B48" s="11"/>
      <c r="C48" s="12">
        <f t="shared" si="4"/>
        <v>617202.6641462266</v>
      </c>
      <c r="D48" s="12">
        <f t="shared" si="5"/>
        <v>3837.1233609776145</v>
      </c>
      <c r="E48" s="12">
        <f t="shared" si="0"/>
        <v>3086.0133207311333</v>
      </c>
      <c r="F48" s="12">
        <f t="shared" si="1"/>
        <v>751.11004024648128</v>
      </c>
      <c r="G48" s="12">
        <f t="shared" si="2"/>
        <v>616451.55410598009</v>
      </c>
    </row>
    <row r="49" spans="1:7" x14ac:dyDescent="0.35">
      <c r="A49" s="11">
        <f t="shared" si="3"/>
        <v>35</v>
      </c>
      <c r="B49" s="11"/>
      <c r="C49" s="12">
        <f t="shared" si="4"/>
        <v>616451.55410598009</v>
      </c>
      <c r="D49" s="12">
        <f t="shared" si="5"/>
        <v>3837.1233609776145</v>
      </c>
      <c r="E49" s="12">
        <f t="shared" si="0"/>
        <v>3082.2577705299004</v>
      </c>
      <c r="F49" s="12">
        <f t="shared" si="1"/>
        <v>754.86559044771411</v>
      </c>
      <c r="G49" s="12">
        <f t="shared" si="2"/>
        <v>615696.68851553241</v>
      </c>
    </row>
    <row r="50" spans="1:7" x14ac:dyDescent="0.35">
      <c r="A50" s="11">
        <f t="shared" si="3"/>
        <v>36</v>
      </c>
      <c r="B50" s="11">
        <v>3</v>
      </c>
      <c r="C50" s="12">
        <f t="shared" si="4"/>
        <v>615696.68851553241</v>
      </c>
      <c r="D50" s="12">
        <f t="shared" si="5"/>
        <v>3837.1233609776145</v>
      </c>
      <c r="E50" s="12">
        <f t="shared" si="0"/>
        <v>3078.4834425776621</v>
      </c>
      <c r="F50" s="12">
        <f t="shared" si="1"/>
        <v>758.63991839995242</v>
      </c>
      <c r="G50" s="12">
        <f t="shared" si="2"/>
        <v>614938.04859713244</v>
      </c>
    </row>
    <row r="51" spans="1:7" x14ac:dyDescent="0.35">
      <c r="A51" s="11">
        <f t="shared" si="3"/>
        <v>37</v>
      </c>
      <c r="B51" s="11"/>
      <c r="C51" s="12">
        <f t="shared" si="4"/>
        <v>614938.04859713244</v>
      </c>
      <c r="D51" s="12">
        <f t="shared" si="5"/>
        <v>3837.1233609776145</v>
      </c>
      <c r="E51" s="12">
        <f t="shared" si="0"/>
        <v>3074.6902429856623</v>
      </c>
      <c r="F51" s="12">
        <f t="shared" si="1"/>
        <v>762.43311799195226</v>
      </c>
      <c r="G51" s="12">
        <f t="shared" si="2"/>
        <v>614175.61547914054</v>
      </c>
    </row>
    <row r="52" spans="1:7" x14ac:dyDescent="0.35">
      <c r="A52" s="11">
        <f t="shared" si="3"/>
        <v>38</v>
      </c>
      <c r="B52" s="11"/>
      <c r="C52" s="12">
        <f t="shared" si="4"/>
        <v>614175.61547914054</v>
      </c>
      <c r="D52" s="12">
        <f t="shared" si="5"/>
        <v>3837.1233609776145</v>
      </c>
      <c r="E52" s="12">
        <f t="shared" si="0"/>
        <v>3070.8780773957028</v>
      </c>
      <c r="F52" s="12">
        <f t="shared" si="1"/>
        <v>766.24528358191174</v>
      </c>
      <c r="G52" s="12">
        <f t="shared" si="2"/>
        <v>613409.37019555864</v>
      </c>
    </row>
    <row r="53" spans="1:7" x14ac:dyDescent="0.35">
      <c r="A53" s="11">
        <f t="shared" si="3"/>
        <v>39</v>
      </c>
      <c r="B53" s="11"/>
      <c r="C53" s="12">
        <f t="shared" si="4"/>
        <v>613409.37019555864</v>
      </c>
      <c r="D53" s="12">
        <f t="shared" si="5"/>
        <v>3837.1233609776145</v>
      </c>
      <c r="E53" s="12">
        <f t="shared" si="0"/>
        <v>3067.0468509777934</v>
      </c>
      <c r="F53" s="12">
        <f t="shared" si="1"/>
        <v>770.07650999982116</v>
      </c>
      <c r="G53" s="12">
        <f t="shared" si="2"/>
        <v>612639.29368555883</v>
      </c>
    </row>
    <row r="54" spans="1:7" x14ac:dyDescent="0.35">
      <c r="A54" s="11">
        <f t="shared" si="3"/>
        <v>40</v>
      </c>
      <c r="B54" s="11"/>
      <c r="C54" s="12">
        <f t="shared" si="4"/>
        <v>612639.29368555883</v>
      </c>
      <c r="D54" s="12">
        <f t="shared" si="5"/>
        <v>3837.1233609776145</v>
      </c>
      <c r="E54" s="12">
        <f t="shared" si="0"/>
        <v>3063.1964684277941</v>
      </c>
      <c r="F54" s="12">
        <f t="shared" si="1"/>
        <v>773.92689254982042</v>
      </c>
      <c r="G54" s="12">
        <f t="shared" si="2"/>
        <v>611865.36679300899</v>
      </c>
    </row>
    <row r="55" spans="1:7" x14ac:dyDescent="0.35">
      <c r="A55" s="11">
        <f t="shared" si="3"/>
        <v>41</v>
      </c>
      <c r="B55" s="11"/>
      <c r="C55" s="12">
        <f t="shared" si="4"/>
        <v>611865.36679300899</v>
      </c>
      <c r="D55" s="12">
        <f t="shared" si="5"/>
        <v>3837.1233609776145</v>
      </c>
      <c r="E55" s="12">
        <f t="shared" si="0"/>
        <v>3059.3268339650449</v>
      </c>
      <c r="F55" s="12">
        <f t="shared" si="1"/>
        <v>777.79652701256964</v>
      </c>
      <c r="G55" s="12">
        <f t="shared" si="2"/>
        <v>611087.57026599639</v>
      </c>
    </row>
    <row r="56" spans="1:7" x14ac:dyDescent="0.35">
      <c r="A56" s="11">
        <f t="shared" si="3"/>
        <v>42</v>
      </c>
      <c r="B56" s="11"/>
      <c r="C56" s="12">
        <f t="shared" si="4"/>
        <v>611087.57026599639</v>
      </c>
      <c r="D56" s="12">
        <f t="shared" si="5"/>
        <v>3837.1233609776145</v>
      </c>
      <c r="E56" s="12">
        <f t="shared" si="0"/>
        <v>3055.4378513299821</v>
      </c>
      <c r="F56" s="12">
        <f t="shared" si="1"/>
        <v>781.68550964763244</v>
      </c>
      <c r="G56" s="12">
        <f t="shared" si="2"/>
        <v>610305.88475634879</v>
      </c>
    </row>
    <row r="57" spans="1:7" x14ac:dyDescent="0.35">
      <c r="A57" s="11">
        <f t="shared" si="3"/>
        <v>43</v>
      </c>
      <c r="B57" s="11"/>
      <c r="C57" s="12">
        <f t="shared" si="4"/>
        <v>610305.88475634879</v>
      </c>
      <c r="D57" s="12">
        <f t="shared" si="5"/>
        <v>3837.1233609776145</v>
      </c>
      <c r="E57" s="12">
        <f t="shared" si="0"/>
        <v>3051.5294237817438</v>
      </c>
      <c r="F57" s="12">
        <f t="shared" si="1"/>
        <v>785.59393719587069</v>
      </c>
      <c r="G57" s="12">
        <f t="shared" si="2"/>
        <v>609520.29081915296</v>
      </c>
    </row>
    <row r="58" spans="1:7" x14ac:dyDescent="0.35">
      <c r="A58" s="11">
        <f t="shared" si="3"/>
        <v>44</v>
      </c>
      <c r="B58" s="11"/>
      <c r="C58" s="12">
        <f t="shared" si="4"/>
        <v>609520.29081915296</v>
      </c>
      <c r="D58" s="12">
        <f t="shared" si="5"/>
        <v>3837.1233609776145</v>
      </c>
      <c r="E58" s="12">
        <f t="shared" si="0"/>
        <v>3047.6014540957649</v>
      </c>
      <c r="F58" s="12">
        <f t="shared" si="1"/>
        <v>789.52190688184965</v>
      </c>
      <c r="G58" s="12">
        <f t="shared" si="2"/>
        <v>608730.76891227113</v>
      </c>
    </row>
    <row r="59" spans="1:7" x14ac:dyDescent="0.35">
      <c r="A59" s="11">
        <f t="shared" si="3"/>
        <v>45</v>
      </c>
      <c r="B59" s="11"/>
      <c r="C59" s="12">
        <f t="shared" si="4"/>
        <v>608730.76891227113</v>
      </c>
      <c r="D59" s="12">
        <f t="shared" si="5"/>
        <v>3837.1233609776145</v>
      </c>
      <c r="E59" s="12">
        <f t="shared" si="0"/>
        <v>3043.6538445613555</v>
      </c>
      <c r="F59" s="12">
        <f t="shared" si="1"/>
        <v>793.46951641625901</v>
      </c>
      <c r="G59" s="12">
        <f t="shared" si="2"/>
        <v>607937.29939585482</v>
      </c>
    </row>
    <row r="60" spans="1:7" x14ac:dyDescent="0.35">
      <c r="A60" s="11">
        <f t="shared" si="3"/>
        <v>46</v>
      </c>
      <c r="B60" s="11"/>
      <c r="C60" s="12">
        <f t="shared" si="4"/>
        <v>607937.29939585482</v>
      </c>
      <c r="D60" s="12">
        <f t="shared" si="5"/>
        <v>3837.1233609776145</v>
      </c>
      <c r="E60" s="12">
        <f t="shared" si="0"/>
        <v>3039.6864969792741</v>
      </c>
      <c r="F60" s="12">
        <f t="shared" si="1"/>
        <v>797.43686399834041</v>
      </c>
      <c r="G60" s="12">
        <f t="shared" si="2"/>
        <v>607139.86253185652</v>
      </c>
    </row>
    <row r="61" spans="1:7" x14ac:dyDescent="0.35">
      <c r="A61" s="11">
        <f t="shared" si="3"/>
        <v>47</v>
      </c>
      <c r="B61" s="11"/>
      <c r="C61" s="12">
        <f t="shared" si="4"/>
        <v>607139.86253185652</v>
      </c>
      <c r="D61" s="12">
        <f t="shared" si="5"/>
        <v>3837.1233609776145</v>
      </c>
      <c r="E61" s="12">
        <f t="shared" si="0"/>
        <v>3035.6993126592824</v>
      </c>
      <c r="F61" s="12">
        <f t="shared" si="1"/>
        <v>801.4240483183321</v>
      </c>
      <c r="G61" s="12">
        <f t="shared" si="2"/>
        <v>606338.43848353822</v>
      </c>
    </row>
    <row r="62" spans="1:7" x14ac:dyDescent="0.35">
      <c r="A62" s="11">
        <f t="shared" si="3"/>
        <v>48</v>
      </c>
      <c r="B62" s="11">
        <v>4</v>
      </c>
      <c r="C62" s="12">
        <f t="shared" si="4"/>
        <v>606338.43848353822</v>
      </c>
      <c r="D62" s="12">
        <f t="shared" si="5"/>
        <v>3837.1233609776145</v>
      </c>
      <c r="E62" s="12">
        <f t="shared" si="0"/>
        <v>3031.6921924176913</v>
      </c>
      <c r="F62" s="12">
        <f t="shared" si="1"/>
        <v>805.43116855992321</v>
      </c>
      <c r="G62" s="12">
        <f t="shared" si="2"/>
        <v>605533.00731497828</v>
      </c>
    </row>
    <row r="63" spans="1:7" x14ac:dyDescent="0.35">
      <c r="A63" s="11">
        <f t="shared" si="3"/>
        <v>49</v>
      </c>
      <c r="B63" s="11"/>
      <c r="C63" s="12">
        <f t="shared" si="4"/>
        <v>605533.00731497828</v>
      </c>
      <c r="D63" s="12">
        <f t="shared" si="5"/>
        <v>3837.1233609776145</v>
      </c>
      <c r="E63" s="12">
        <f t="shared" si="0"/>
        <v>3027.6650365748915</v>
      </c>
      <c r="F63" s="12">
        <f t="shared" si="1"/>
        <v>809.45832440272306</v>
      </c>
      <c r="G63" s="12">
        <f t="shared" si="2"/>
        <v>604723.5489905756</v>
      </c>
    </row>
    <row r="64" spans="1:7" x14ac:dyDescent="0.35">
      <c r="A64" s="11">
        <f t="shared" si="3"/>
        <v>50</v>
      </c>
      <c r="B64" s="11"/>
      <c r="C64" s="12">
        <f t="shared" si="4"/>
        <v>604723.5489905756</v>
      </c>
      <c r="D64" s="12">
        <f t="shared" si="5"/>
        <v>3837.1233609776145</v>
      </c>
      <c r="E64" s="12">
        <f t="shared" si="0"/>
        <v>3023.6177449528782</v>
      </c>
      <c r="F64" s="12">
        <f t="shared" si="1"/>
        <v>813.50561602473636</v>
      </c>
      <c r="G64" s="12">
        <f t="shared" si="2"/>
        <v>603910.04337455088</v>
      </c>
    </row>
    <row r="65" spans="1:7" x14ac:dyDescent="0.35">
      <c r="A65" s="11">
        <f t="shared" si="3"/>
        <v>51</v>
      </c>
      <c r="B65" s="11"/>
      <c r="C65" s="12">
        <f t="shared" si="4"/>
        <v>603910.04337455088</v>
      </c>
      <c r="D65" s="12">
        <f t="shared" si="5"/>
        <v>3837.1233609776145</v>
      </c>
      <c r="E65" s="12">
        <f t="shared" si="0"/>
        <v>3019.5502168727544</v>
      </c>
      <c r="F65" s="12">
        <f t="shared" si="1"/>
        <v>817.57314410486015</v>
      </c>
      <c r="G65" s="12">
        <f t="shared" si="2"/>
        <v>603092.47023044596</v>
      </c>
    </row>
    <row r="66" spans="1:7" x14ac:dyDescent="0.35">
      <c r="A66" s="11">
        <f t="shared" si="3"/>
        <v>52</v>
      </c>
      <c r="B66" s="11"/>
      <c r="C66" s="12">
        <f t="shared" si="4"/>
        <v>603092.47023044596</v>
      </c>
      <c r="D66" s="12">
        <f t="shared" si="5"/>
        <v>3837.1233609776145</v>
      </c>
      <c r="E66" s="12">
        <f t="shared" si="0"/>
        <v>3015.46235115223</v>
      </c>
      <c r="F66" s="12">
        <f t="shared" si="1"/>
        <v>821.66100982538455</v>
      </c>
      <c r="G66" s="12">
        <f t="shared" si="2"/>
        <v>602270.80922062055</v>
      </c>
    </row>
    <row r="67" spans="1:7" x14ac:dyDescent="0.35">
      <c r="A67" s="11">
        <f t="shared" si="3"/>
        <v>53</v>
      </c>
      <c r="B67" s="11"/>
      <c r="C67" s="12">
        <f t="shared" si="4"/>
        <v>602270.80922062055</v>
      </c>
      <c r="D67" s="12">
        <f t="shared" si="5"/>
        <v>3837.1233609776145</v>
      </c>
      <c r="E67" s="12">
        <f t="shared" si="0"/>
        <v>3011.354046103103</v>
      </c>
      <c r="F67" s="12">
        <f t="shared" si="1"/>
        <v>825.76931487451156</v>
      </c>
      <c r="G67" s="12">
        <f t="shared" si="2"/>
        <v>601445.039905746</v>
      </c>
    </row>
    <row r="68" spans="1:7" x14ac:dyDescent="0.35">
      <c r="A68" s="11">
        <f t="shared" si="3"/>
        <v>54</v>
      </c>
      <c r="B68" s="11"/>
      <c r="C68" s="12">
        <f t="shared" si="4"/>
        <v>601445.039905746</v>
      </c>
      <c r="D68" s="12">
        <f t="shared" si="5"/>
        <v>3837.1233609776145</v>
      </c>
      <c r="E68" s="12">
        <f t="shared" si="0"/>
        <v>3007.2251995287302</v>
      </c>
      <c r="F68" s="12">
        <f t="shared" si="1"/>
        <v>829.89816144888437</v>
      </c>
      <c r="G68" s="12">
        <f t="shared" si="2"/>
        <v>600615.14174429711</v>
      </c>
    </row>
    <row r="69" spans="1:7" x14ac:dyDescent="0.35">
      <c r="A69" s="11">
        <f t="shared" si="3"/>
        <v>55</v>
      </c>
      <c r="B69" s="11"/>
      <c r="C69" s="12">
        <f t="shared" si="4"/>
        <v>600615.14174429711</v>
      </c>
      <c r="D69" s="12">
        <f t="shared" si="5"/>
        <v>3837.1233609776145</v>
      </c>
      <c r="E69" s="12">
        <f t="shared" si="0"/>
        <v>3003.0757087214856</v>
      </c>
      <c r="F69" s="12">
        <f t="shared" si="1"/>
        <v>834.04765225612891</v>
      </c>
      <c r="G69" s="12">
        <f t="shared" si="2"/>
        <v>599781.09409204102</v>
      </c>
    </row>
    <row r="70" spans="1:7" x14ac:dyDescent="0.35">
      <c r="A70" s="11">
        <f t="shared" si="3"/>
        <v>56</v>
      </c>
      <c r="B70" s="11"/>
      <c r="C70" s="12">
        <f t="shared" si="4"/>
        <v>599781.09409204102</v>
      </c>
      <c r="D70" s="12">
        <f t="shared" si="5"/>
        <v>3837.1233609776145</v>
      </c>
      <c r="E70" s="12">
        <f t="shared" si="0"/>
        <v>2998.9054704602054</v>
      </c>
      <c r="F70" s="12">
        <f t="shared" si="1"/>
        <v>838.21789051740916</v>
      </c>
      <c r="G70" s="12">
        <f t="shared" si="2"/>
        <v>598942.87620152358</v>
      </c>
    </row>
    <row r="71" spans="1:7" x14ac:dyDescent="0.35">
      <c r="A71" s="11">
        <f t="shared" si="3"/>
        <v>57</v>
      </c>
      <c r="B71" s="11"/>
      <c r="C71" s="12">
        <f t="shared" si="4"/>
        <v>598942.87620152358</v>
      </c>
      <c r="D71" s="12">
        <f t="shared" si="5"/>
        <v>3837.1233609776145</v>
      </c>
      <c r="E71" s="12">
        <f t="shared" si="0"/>
        <v>2994.7143810076182</v>
      </c>
      <c r="F71" s="12">
        <f t="shared" si="1"/>
        <v>842.40897996999638</v>
      </c>
      <c r="G71" s="12">
        <f t="shared" si="2"/>
        <v>598100.46722155355</v>
      </c>
    </row>
    <row r="72" spans="1:7" x14ac:dyDescent="0.35">
      <c r="A72" s="11">
        <f t="shared" si="3"/>
        <v>58</v>
      </c>
      <c r="B72" s="11"/>
      <c r="C72" s="12">
        <f t="shared" si="4"/>
        <v>598100.46722155355</v>
      </c>
      <c r="D72" s="12">
        <f t="shared" si="5"/>
        <v>3837.1233609776145</v>
      </c>
      <c r="E72" s="12">
        <f t="shared" si="0"/>
        <v>2990.5023361077679</v>
      </c>
      <c r="F72" s="12">
        <f t="shared" si="1"/>
        <v>846.62102486984668</v>
      </c>
      <c r="G72" s="12">
        <f t="shared" si="2"/>
        <v>597253.84619668371</v>
      </c>
    </row>
    <row r="73" spans="1:7" x14ac:dyDescent="0.35">
      <c r="A73" s="11">
        <f t="shared" si="3"/>
        <v>59</v>
      </c>
      <c r="B73" s="11"/>
      <c r="C73" s="12">
        <f t="shared" si="4"/>
        <v>597253.84619668371</v>
      </c>
      <c r="D73" s="12">
        <f t="shared" si="5"/>
        <v>3837.1233609776145</v>
      </c>
      <c r="E73" s="12">
        <f t="shared" si="0"/>
        <v>2986.2692309834188</v>
      </c>
      <c r="F73" s="12">
        <f t="shared" si="1"/>
        <v>850.85412999419577</v>
      </c>
      <c r="G73" s="12">
        <f t="shared" si="2"/>
        <v>596402.99206668953</v>
      </c>
    </row>
    <row r="74" spans="1:7" x14ac:dyDescent="0.35">
      <c r="A74" s="11">
        <f t="shared" si="3"/>
        <v>60</v>
      </c>
      <c r="B74" s="11">
        <v>5</v>
      </c>
      <c r="C74" s="12">
        <f t="shared" si="4"/>
        <v>596402.99206668953</v>
      </c>
      <c r="D74" s="12">
        <f t="shared" si="5"/>
        <v>3837.1233609776145</v>
      </c>
      <c r="E74" s="12">
        <f t="shared" si="0"/>
        <v>2982.0149603334476</v>
      </c>
      <c r="F74" s="12">
        <f t="shared" si="1"/>
        <v>855.10840064416698</v>
      </c>
      <c r="G74" s="12">
        <f t="shared" si="2"/>
        <v>595547.88366604538</v>
      </c>
    </row>
    <row r="75" spans="1:7" x14ac:dyDescent="0.35">
      <c r="A75" s="11">
        <f t="shared" si="3"/>
        <v>61</v>
      </c>
      <c r="B75" s="11"/>
      <c r="C75" s="12">
        <f t="shared" si="4"/>
        <v>595547.88366604538</v>
      </c>
      <c r="D75" s="12">
        <f t="shared" si="5"/>
        <v>3837.1233609776145</v>
      </c>
      <c r="E75" s="12">
        <f t="shared" si="0"/>
        <v>2977.7394183302272</v>
      </c>
      <c r="F75" s="12">
        <f t="shared" si="1"/>
        <v>859.38394264738736</v>
      </c>
      <c r="G75" s="12">
        <f t="shared" si="2"/>
        <v>594688.49972339801</v>
      </c>
    </row>
    <row r="76" spans="1:7" x14ac:dyDescent="0.35">
      <c r="A76" s="11">
        <f t="shared" si="3"/>
        <v>62</v>
      </c>
      <c r="B76" s="11"/>
      <c r="C76" s="12">
        <f t="shared" si="4"/>
        <v>594688.49972339801</v>
      </c>
      <c r="D76" s="12">
        <f t="shared" si="5"/>
        <v>3837.1233609776145</v>
      </c>
      <c r="E76" s="12">
        <f t="shared" si="0"/>
        <v>2973.4424986169902</v>
      </c>
      <c r="F76" s="12">
        <f t="shared" si="1"/>
        <v>863.68086236062436</v>
      </c>
      <c r="G76" s="12">
        <f t="shared" si="2"/>
        <v>593824.81886103738</v>
      </c>
    </row>
    <row r="77" spans="1:7" x14ac:dyDescent="0.35">
      <c r="A77" s="11">
        <f t="shared" si="3"/>
        <v>63</v>
      </c>
      <c r="B77" s="11"/>
      <c r="C77" s="12">
        <f t="shared" si="4"/>
        <v>593824.81886103738</v>
      </c>
      <c r="D77" s="12">
        <f t="shared" si="5"/>
        <v>3837.1233609776145</v>
      </c>
      <c r="E77" s="12">
        <f t="shared" si="0"/>
        <v>2969.1240943051871</v>
      </c>
      <c r="F77" s="12">
        <f t="shared" si="1"/>
        <v>867.99926667242744</v>
      </c>
      <c r="G77" s="12">
        <f t="shared" si="2"/>
        <v>592956.81959436496</v>
      </c>
    </row>
    <row r="78" spans="1:7" x14ac:dyDescent="0.35">
      <c r="A78" s="11">
        <f t="shared" si="3"/>
        <v>64</v>
      </c>
      <c r="B78" s="11"/>
      <c r="C78" s="12">
        <f t="shared" si="4"/>
        <v>592956.81959436496</v>
      </c>
      <c r="D78" s="12">
        <f t="shared" si="5"/>
        <v>3837.1233609776145</v>
      </c>
      <c r="E78" s="12">
        <f t="shared" si="0"/>
        <v>2964.7840979718248</v>
      </c>
      <c r="F78" s="12">
        <f t="shared" si="1"/>
        <v>872.33926300578969</v>
      </c>
      <c r="G78" s="12">
        <f t="shared" si="2"/>
        <v>592084.4803313592</v>
      </c>
    </row>
    <row r="79" spans="1:7" x14ac:dyDescent="0.35">
      <c r="A79" s="11">
        <f t="shared" si="3"/>
        <v>65</v>
      </c>
      <c r="B79" s="11"/>
      <c r="C79" s="12">
        <f t="shared" si="4"/>
        <v>592084.4803313592</v>
      </c>
      <c r="D79" s="12">
        <f t="shared" si="5"/>
        <v>3837.1233609776145</v>
      </c>
      <c r="E79" s="12">
        <f t="shared" si="0"/>
        <v>2960.422401656796</v>
      </c>
      <c r="F79" s="12">
        <f t="shared" si="1"/>
        <v>876.70095932081858</v>
      </c>
      <c r="G79" s="12">
        <f t="shared" si="2"/>
        <v>591207.77937203844</v>
      </c>
    </row>
    <row r="80" spans="1:7" x14ac:dyDescent="0.35">
      <c r="A80" s="11">
        <f t="shared" si="3"/>
        <v>66</v>
      </c>
      <c r="B80" s="11"/>
      <c r="C80" s="12">
        <f t="shared" si="4"/>
        <v>591207.77937203844</v>
      </c>
      <c r="D80" s="12">
        <f t="shared" si="5"/>
        <v>3837.1233609776145</v>
      </c>
      <c r="E80" s="12">
        <f t="shared" ref="E80:E143" si="6">C80*D$6</f>
        <v>2956.0388968601924</v>
      </c>
      <c r="F80" s="12">
        <f t="shared" ref="F80:F143" si="7">D80-E80</f>
        <v>881.08446411742216</v>
      </c>
      <c r="G80" s="12">
        <f t="shared" ref="G80:G143" si="8">C80-F80</f>
        <v>590326.69490792102</v>
      </c>
    </row>
    <row r="81" spans="1:7" x14ac:dyDescent="0.35">
      <c r="A81" s="11">
        <f t="shared" ref="A81:A144" si="9">A80+1</f>
        <v>67</v>
      </c>
      <c r="B81" s="11"/>
      <c r="C81" s="12">
        <f t="shared" ref="C81:C144" si="10">G80</f>
        <v>590326.69490792102</v>
      </c>
      <c r="D81" s="12">
        <f t="shared" ref="D81:D144" si="11">IF(G80&lt;-PMT($D$6,$D$4,$D$2),G80*(1+$D$6),(-PMT($D$6,$D$4,$D$2,,)))</f>
        <v>3837.1233609776145</v>
      </c>
      <c r="E81" s="12">
        <f t="shared" si="6"/>
        <v>2951.6334745396052</v>
      </c>
      <c r="F81" s="12">
        <f t="shared" si="7"/>
        <v>885.48988643800931</v>
      </c>
      <c r="G81" s="12">
        <f t="shared" si="8"/>
        <v>589441.20502148301</v>
      </c>
    </row>
    <row r="82" spans="1:7" x14ac:dyDescent="0.35">
      <c r="A82" s="11">
        <f t="shared" si="9"/>
        <v>68</v>
      </c>
      <c r="B82" s="11"/>
      <c r="C82" s="12">
        <f t="shared" si="10"/>
        <v>589441.20502148301</v>
      </c>
      <c r="D82" s="12">
        <f t="shared" si="11"/>
        <v>3837.1233609776145</v>
      </c>
      <c r="E82" s="12">
        <f t="shared" si="6"/>
        <v>2947.2060251074149</v>
      </c>
      <c r="F82" s="12">
        <f t="shared" si="7"/>
        <v>889.91733587019962</v>
      </c>
      <c r="G82" s="12">
        <f t="shared" si="8"/>
        <v>588551.2876856128</v>
      </c>
    </row>
    <row r="83" spans="1:7" x14ac:dyDescent="0.35">
      <c r="A83" s="11">
        <f t="shared" si="9"/>
        <v>69</v>
      </c>
      <c r="B83" s="11"/>
      <c r="C83" s="12">
        <f t="shared" si="10"/>
        <v>588551.2876856128</v>
      </c>
      <c r="D83" s="12">
        <f t="shared" si="11"/>
        <v>3837.1233609776145</v>
      </c>
      <c r="E83" s="12">
        <f t="shared" si="6"/>
        <v>2942.756438428064</v>
      </c>
      <c r="F83" s="12">
        <f t="shared" si="7"/>
        <v>894.36692254955051</v>
      </c>
      <c r="G83" s="12">
        <f t="shared" si="8"/>
        <v>587656.92076306324</v>
      </c>
    </row>
    <row r="84" spans="1:7" x14ac:dyDescent="0.35">
      <c r="A84" s="11">
        <f t="shared" si="9"/>
        <v>70</v>
      </c>
      <c r="B84" s="11"/>
      <c r="C84" s="12">
        <f t="shared" si="10"/>
        <v>587656.92076306324</v>
      </c>
      <c r="D84" s="12">
        <f t="shared" si="11"/>
        <v>3837.1233609776145</v>
      </c>
      <c r="E84" s="12">
        <f t="shared" si="6"/>
        <v>2938.2846038153161</v>
      </c>
      <c r="F84" s="12">
        <f t="shared" si="7"/>
        <v>898.83875716229841</v>
      </c>
      <c r="G84" s="12">
        <f t="shared" si="8"/>
        <v>586758.08200590091</v>
      </c>
    </row>
    <row r="85" spans="1:7" x14ac:dyDescent="0.35">
      <c r="A85" s="11">
        <f t="shared" si="9"/>
        <v>71</v>
      </c>
      <c r="B85" s="11"/>
      <c r="C85" s="12">
        <f t="shared" si="10"/>
        <v>586758.08200590091</v>
      </c>
      <c r="D85" s="12">
        <f t="shared" si="11"/>
        <v>3837.1233609776145</v>
      </c>
      <c r="E85" s="12">
        <f t="shared" si="6"/>
        <v>2933.7904100295045</v>
      </c>
      <c r="F85" s="12">
        <f t="shared" si="7"/>
        <v>903.33295094811001</v>
      </c>
      <c r="G85" s="12">
        <f t="shared" si="8"/>
        <v>585854.74905495276</v>
      </c>
    </row>
    <row r="86" spans="1:7" x14ac:dyDescent="0.35">
      <c r="A86" s="11">
        <f t="shared" si="9"/>
        <v>72</v>
      </c>
      <c r="B86" s="11">
        <v>6</v>
      </c>
      <c r="C86" s="12">
        <f t="shared" si="10"/>
        <v>585854.74905495276</v>
      </c>
      <c r="D86" s="12">
        <f t="shared" si="11"/>
        <v>3837.1233609776145</v>
      </c>
      <c r="E86" s="12">
        <f t="shared" si="6"/>
        <v>2929.2737452747638</v>
      </c>
      <c r="F86" s="12">
        <f t="shared" si="7"/>
        <v>907.84961570285077</v>
      </c>
      <c r="G86" s="12">
        <f t="shared" si="8"/>
        <v>584946.89943924989</v>
      </c>
    </row>
    <row r="87" spans="1:7" x14ac:dyDescent="0.35">
      <c r="A87" s="11">
        <f t="shared" si="9"/>
        <v>73</v>
      </c>
      <c r="B87" s="11"/>
      <c r="C87" s="12">
        <f t="shared" si="10"/>
        <v>584946.89943924989</v>
      </c>
      <c r="D87" s="12">
        <f t="shared" si="11"/>
        <v>3837.1233609776145</v>
      </c>
      <c r="E87" s="12">
        <f t="shared" si="6"/>
        <v>2924.7344971962493</v>
      </c>
      <c r="F87" s="12">
        <f t="shared" si="7"/>
        <v>912.38886378136522</v>
      </c>
      <c r="G87" s="12">
        <f t="shared" si="8"/>
        <v>584034.51057546854</v>
      </c>
    </row>
    <row r="88" spans="1:7" x14ac:dyDescent="0.35">
      <c r="A88" s="11">
        <f t="shared" si="9"/>
        <v>74</v>
      </c>
      <c r="B88" s="11"/>
      <c r="C88" s="12">
        <f t="shared" si="10"/>
        <v>584034.51057546854</v>
      </c>
      <c r="D88" s="12">
        <f t="shared" si="11"/>
        <v>3837.1233609776145</v>
      </c>
      <c r="E88" s="12">
        <f t="shared" si="6"/>
        <v>2920.1725528773427</v>
      </c>
      <c r="F88" s="12">
        <f t="shared" si="7"/>
        <v>916.95080810027184</v>
      </c>
      <c r="G88" s="12">
        <f t="shared" si="8"/>
        <v>583117.55976736825</v>
      </c>
    </row>
    <row r="89" spans="1:7" x14ac:dyDescent="0.35">
      <c r="A89" s="11">
        <f t="shared" si="9"/>
        <v>75</v>
      </c>
      <c r="B89" s="11"/>
      <c r="C89" s="12">
        <f t="shared" si="10"/>
        <v>583117.55976736825</v>
      </c>
      <c r="D89" s="12">
        <f t="shared" si="11"/>
        <v>3837.1233609776145</v>
      </c>
      <c r="E89" s="12">
        <f t="shared" si="6"/>
        <v>2915.5877988368411</v>
      </c>
      <c r="F89" s="12">
        <f t="shared" si="7"/>
        <v>921.53556214077344</v>
      </c>
      <c r="G89" s="12">
        <f t="shared" si="8"/>
        <v>582196.0242052275</v>
      </c>
    </row>
    <row r="90" spans="1:7" x14ac:dyDescent="0.35">
      <c r="A90" s="11">
        <f t="shared" si="9"/>
        <v>76</v>
      </c>
      <c r="B90" s="11"/>
      <c r="C90" s="12">
        <f t="shared" si="10"/>
        <v>582196.0242052275</v>
      </c>
      <c r="D90" s="12">
        <f t="shared" si="11"/>
        <v>3837.1233609776145</v>
      </c>
      <c r="E90" s="12">
        <f t="shared" si="6"/>
        <v>2910.9801210261376</v>
      </c>
      <c r="F90" s="12">
        <f t="shared" si="7"/>
        <v>926.14323995147697</v>
      </c>
      <c r="G90" s="12">
        <f t="shared" si="8"/>
        <v>581269.88096527604</v>
      </c>
    </row>
    <row r="91" spans="1:7" x14ac:dyDescent="0.35">
      <c r="A91" s="11">
        <f t="shared" si="9"/>
        <v>77</v>
      </c>
      <c r="B91" s="11"/>
      <c r="C91" s="12">
        <f t="shared" si="10"/>
        <v>581269.88096527604</v>
      </c>
      <c r="D91" s="12">
        <f t="shared" si="11"/>
        <v>3837.1233609776145</v>
      </c>
      <c r="E91" s="12">
        <f t="shared" si="6"/>
        <v>2906.3494048263801</v>
      </c>
      <c r="F91" s="12">
        <f t="shared" si="7"/>
        <v>930.77395615123442</v>
      </c>
      <c r="G91" s="12">
        <f t="shared" si="8"/>
        <v>580339.10700912483</v>
      </c>
    </row>
    <row r="92" spans="1:7" x14ac:dyDescent="0.35">
      <c r="A92" s="11">
        <f t="shared" si="9"/>
        <v>78</v>
      </c>
      <c r="B92" s="11"/>
      <c r="C92" s="12">
        <f t="shared" si="10"/>
        <v>580339.10700912483</v>
      </c>
      <c r="D92" s="12">
        <f t="shared" si="11"/>
        <v>3837.1233609776145</v>
      </c>
      <c r="E92" s="12">
        <f t="shared" si="6"/>
        <v>2901.6955350456242</v>
      </c>
      <c r="F92" s="12">
        <f t="shared" si="7"/>
        <v>935.42782593199036</v>
      </c>
      <c r="G92" s="12">
        <f t="shared" si="8"/>
        <v>579403.67918319278</v>
      </c>
    </row>
    <row r="93" spans="1:7" x14ac:dyDescent="0.35">
      <c r="A93" s="11">
        <f t="shared" si="9"/>
        <v>79</v>
      </c>
      <c r="B93" s="11"/>
      <c r="C93" s="12">
        <f t="shared" si="10"/>
        <v>579403.67918319278</v>
      </c>
      <c r="D93" s="12">
        <f t="shared" si="11"/>
        <v>3837.1233609776145</v>
      </c>
      <c r="E93" s="12">
        <f t="shared" si="6"/>
        <v>2897.018395915964</v>
      </c>
      <c r="F93" s="12">
        <f t="shared" si="7"/>
        <v>940.10496506165055</v>
      </c>
      <c r="G93" s="12">
        <f t="shared" si="8"/>
        <v>578463.57421813114</v>
      </c>
    </row>
    <row r="94" spans="1:7" x14ac:dyDescent="0.35">
      <c r="A94" s="11">
        <f t="shared" si="9"/>
        <v>80</v>
      </c>
      <c r="B94" s="11"/>
      <c r="C94" s="12">
        <f t="shared" si="10"/>
        <v>578463.57421813114</v>
      </c>
      <c r="D94" s="12">
        <f t="shared" si="11"/>
        <v>3837.1233609776145</v>
      </c>
      <c r="E94" s="12">
        <f t="shared" si="6"/>
        <v>2892.3178710906559</v>
      </c>
      <c r="F94" s="12">
        <f t="shared" si="7"/>
        <v>944.80548988695864</v>
      </c>
      <c r="G94" s="12">
        <f t="shared" si="8"/>
        <v>577518.76872824423</v>
      </c>
    </row>
    <row r="95" spans="1:7" x14ac:dyDescent="0.35">
      <c r="A95" s="11">
        <f t="shared" si="9"/>
        <v>81</v>
      </c>
      <c r="B95" s="11"/>
      <c r="C95" s="12">
        <f t="shared" si="10"/>
        <v>577518.76872824423</v>
      </c>
      <c r="D95" s="12">
        <f t="shared" si="11"/>
        <v>3837.1233609776145</v>
      </c>
      <c r="E95" s="12">
        <f t="shared" si="6"/>
        <v>2887.5938436412212</v>
      </c>
      <c r="F95" s="12">
        <f t="shared" si="7"/>
        <v>949.52951733639338</v>
      </c>
      <c r="G95" s="12">
        <f t="shared" si="8"/>
        <v>576569.23921090784</v>
      </c>
    </row>
    <row r="96" spans="1:7" x14ac:dyDescent="0.35">
      <c r="A96" s="11">
        <f t="shared" si="9"/>
        <v>82</v>
      </c>
      <c r="B96" s="11"/>
      <c r="C96" s="12">
        <f t="shared" si="10"/>
        <v>576569.23921090784</v>
      </c>
      <c r="D96" s="12">
        <f t="shared" si="11"/>
        <v>3837.1233609776145</v>
      </c>
      <c r="E96" s="12">
        <f t="shared" si="6"/>
        <v>2882.8461960545392</v>
      </c>
      <c r="F96" s="12">
        <f t="shared" si="7"/>
        <v>954.27716492307536</v>
      </c>
      <c r="G96" s="12">
        <f t="shared" si="8"/>
        <v>575614.96204598481</v>
      </c>
    </row>
    <row r="97" spans="1:7" x14ac:dyDescent="0.35">
      <c r="A97" s="11">
        <f t="shared" si="9"/>
        <v>83</v>
      </c>
      <c r="B97" s="11"/>
      <c r="C97" s="12">
        <f t="shared" si="10"/>
        <v>575614.96204598481</v>
      </c>
      <c r="D97" s="12">
        <f t="shared" si="11"/>
        <v>3837.1233609776145</v>
      </c>
      <c r="E97" s="12">
        <f t="shared" si="6"/>
        <v>2878.074810229924</v>
      </c>
      <c r="F97" s="12">
        <f t="shared" si="7"/>
        <v>959.04855074769057</v>
      </c>
      <c r="G97" s="12">
        <f t="shared" si="8"/>
        <v>574655.91349523712</v>
      </c>
    </row>
    <row r="98" spans="1:7" x14ac:dyDescent="0.35">
      <c r="A98" s="11">
        <f t="shared" si="9"/>
        <v>84</v>
      </c>
      <c r="B98" s="11">
        <v>7</v>
      </c>
      <c r="C98" s="12">
        <f t="shared" si="10"/>
        <v>574655.91349523712</v>
      </c>
      <c r="D98" s="12">
        <f t="shared" si="11"/>
        <v>3837.1233609776145</v>
      </c>
      <c r="E98" s="12">
        <f t="shared" si="6"/>
        <v>2873.2795674761855</v>
      </c>
      <c r="F98" s="12">
        <f t="shared" si="7"/>
        <v>963.84379350142899</v>
      </c>
      <c r="G98" s="12">
        <f t="shared" si="8"/>
        <v>573692.06970173575</v>
      </c>
    </row>
    <row r="99" spans="1:7" x14ac:dyDescent="0.35">
      <c r="A99" s="11">
        <f t="shared" si="9"/>
        <v>85</v>
      </c>
      <c r="B99" s="11"/>
      <c r="C99" s="12">
        <f t="shared" si="10"/>
        <v>573692.06970173575</v>
      </c>
      <c r="D99" s="12">
        <f t="shared" si="11"/>
        <v>3837.1233609776145</v>
      </c>
      <c r="E99" s="12">
        <f t="shared" si="6"/>
        <v>2868.4603485086786</v>
      </c>
      <c r="F99" s="12">
        <f t="shared" si="7"/>
        <v>968.6630124689359</v>
      </c>
      <c r="G99" s="12">
        <f t="shared" si="8"/>
        <v>572723.40668926679</v>
      </c>
    </row>
    <row r="100" spans="1:7" x14ac:dyDescent="0.35">
      <c r="A100" s="11">
        <f t="shared" si="9"/>
        <v>86</v>
      </c>
      <c r="B100" s="11"/>
      <c r="C100" s="12">
        <f t="shared" si="10"/>
        <v>572723.40668926679</v>
      </c>
      <c r="D100" s="12">
        <f t="shared" si="11"/>
        <v>3837.1233609776145</v>
      </c>
      <c r="E100" s="12">
        <f t="shared" si="6"/>
        <v>2863.6170334463341</v>
      </c>
      <c r="F100" s="12">
        <f t="shared" si="7"/>
        <v>973.50632753128048</v>
      </c>
      <c r="G100" s="12">
        <f t="shared" si="8"/>
        <v>571749.90036173549</v>
      </c>
    </row>
    <row r="101" spans="1:7" x14ac:dyDescent="0.35">
      <c r="A101" s="11">
        <f t="shared" si="9"/>
        <v>87</v>
      </c>
      <c r="B101" s="11"/>
      <c r="C101" s="12">
        <f t="shared" si="10"/>
        <v>571749.90036173549</v>
      </c>
      <c r="D101" s="12">
        <f t="shared" si="11"/>
        <v>3837.1233609776145</v>
      </c>
      <c r="E101" s="12">
        <f t="shared" si="6"/>
        <v>2858.7495018086775</v>
      </c>
      <c r="F101" s="12">
        <f t="shared" si="7"/>
        <v>978.37385916893709</v>
      </c>
      <c r="G101" s="12">
        <f t="shared" si="8"/>
        <v>570771.52650256653</v>
      </c>
    </row>
    <row r="102" spans="1:7" x14ac:dyDescent="0.35">
      <c r="A102" s="11">
        <f t="shared" si="9"/>
        <v>88</v>
      </c>
      <c r="B102" s="11"/>
      <c r="C102" s="12">
        <f t="shared" si="10"/>
        <v>570771.52650256653</v>
      </c>
      <c r="D102" s="12">
        <f t="shared" si="11"/>
        <v>3837.1233609776145</v>
      </c>
      <c r="E102" s="12">
        <f t="shared" si="6"/>
        <v>2853.8576325128329</v>
      </c>
      <c r="F102" s="12">
        <f t="shared" si="7"/>
        <v>983.26572846478166</v>
      </c>
      <c r="G102" s="12">
        <f t="shared" si="8"/>
        <v>569788.26077410171</v>
      </c>
    </row>
    <row r="103" spans="1:7" x14ac:dyDescent="0.35">
      <c r="A103" s="11">
        <f t="shared" si="9"/>
        <v>89</v>
      </c>
      <c r="B103" s="11"/>
      <c r="C103" s="12">
        <f t="shared" si="10"/>
        <v>569788.26077410171</v>
      </c>
      <c r="D103" s="12">
        <f t="shared" si="11"/>
        <v>3837.1233609776145</v>
      </c>
      <c r="E103" s="12">
        <f t="shared" si="6"/>
        <v>2848.9413038705088</v>
      </c>
      <c r="F103" s="12">
        <f t="shared" si="7"/>
        <v>988.18205710710572</v>
      </c>
      <c r="G103" s="12">
        <f t="shared" si="8"/>
        <v>568800.07871699461</v>
      </c>
    </row>
    <row r="104" spans="1:7" x14ac:dyDescent="0.35">
      <c r="A104" s="11">
        <f t="shared" si="9"/>
        <v>90</v>
      </c>
      <c r="B104" s="11"/>
      <c r="C104" s="12">
        <f t="shared" si="10"/>
        <v>568800.07871699461</v>
      </c>
      <c r="D104" s="12">
        <f t="shared" si="11"/>
        <v>3837.1233609776145</v>
      </c>
      <c r="E104" s="12">
        <f t="shared" si="6"/>
        <v>2844.0003935849732</v>
      </c>
      <c r="F104" s="12">
        <f t="shared" si="7"/>
        <v>993.12296739264139</v>
      </c>
      <c r="G104" s="12">
        <f t="shared" si="8"/>
        <v>567806.95574960194</v>
      </c>
    </row>
    <row r="105" spans="1:7" x14ac:dyDescent="0.35">
      <c r="A105" s="11">
        <f t="shared" si="9"/>
        <v>91</v>
      </c>
      <c r="B105" s="11"/>
      <c r="C105" s="12">
        <f t="shared" si="10"/>
        <v>567806.95574960194</v>
      </c>
      <c r="D105" s="12">
        <f t="shared" si="11"/>
        <v>3837.1233609776145</v>
      </c>
      <c r="E105" s="12">
        <f t="shared" si="6"/>
        <v>2839.0347787480096</v>
      </c>
      <c r="F105" s="12">
        <f t="shared" si="7"/>
        <v>998.08858222960498</v>
      </c>
      <c r="G105" s="12">
        <f t="shared" si="8"/>
        <v>566808.86716737237</v>
      </c>
    </row>
    <row r="106" spans="1:7" x14ac:dyDescent="0.35">
      <c r="A106" s="11">
        <f t="shared" si="9"/>
        <v>92</v>
      </c>
      <c r="B106" s="11"/>
      <c r="C106" s="12">
        <f t="shared" si="10"/>
        <v>566808.86716737237</v>
      </c>
      <c r="D106" s="12">
        <f t="shared" si="11"/>
        <v>3837.1233609776145</v>
      </c>
      <c r="E106" s="12">
        <f t="shared" si="6"/>
        <v>2834.044335836862</v>
      </c>
      <c r="F106" s="12">
        <f t="shared" si="7"/>
        <v>1003.0790251407525</v>
      </c>
      <c r="G106" s="12">
        <f t="shared" si="8"/>
        <v>565805.78814223164</v>
      </c>
    </row>
    <row r="107" spans="1:7" x14ac:dyDescent="0.35">
      <c r="A107" s="11">
        <f t="shared" si="9"/>
        <v>93</v>
      </c>
      <c r="B107" s="11"/>
      <c r="C107" s="12">
        <f t="shared" si="10"/>
        <v>565805.78814223164</v>
      </c>
      <c r="D107" s="12">
        <f t="shared" si="11"/>
        <v>3837.1233609776145</v>
      </c>
      <c r="E107" s="12">
        <f t="shared" si="6"/>
        <v>2829.0289407111582</v>
      </c>
      <c r="F107" s="12">
        <f t="shared" si="7"/>
        <v>1008.0944202664564</v>
      </c>
      <c r="G107" s="12">
        <f t="shared" si="8"/>
        <v>564797.69372196519</v>
      </c>
    </row>
    <row r="108" spans="1:7" x14ac:dyDescent="0.35">
      <c r="A108" s="11">
        <f t="shared" si="9"/>
        <v>94</v>
      </c>
      <c r="B108" s="11"/>
      <c r="C108" s="12">
        <f t="shared" si="10"/>
        <v>564797.69372196519</v>
      </c>
      <c r="D108" s="12">
        <f t="shared" si="11"/>
        <v>3837.1233609776145</v>
      </c>
      <c r="E108" s="12">
        <f t="shared" si="6"/>
        <v>2823.9884686098262</v>
      </c>
      <c r="F108" s="12">
        <f t="shared" si="7"/>
        <v>1013.1348923677883</v>
      </c>
      <c r="G108" s="12">
        <f t="shared" si="8"/>
        <v>563784.55882959743</v>
      </c>
    </row>
    <row r="109" spans="1:7" x14ac:dyDescent="0.35">
      <c r="A109" s="11">
        <f t="shared" si="9"/>
        <v>95</v>
      </c>
      <c r="B109" s="11"/>
      <c r="C109" s="12">
        <f t="shared" si="10"/>
        <v>563784.55882959743</v>
      </c>
      <c r="D109" s="12">
        <f t="shared" si="11"/>
        <v>3837.1233609776145</v>
      </c>
      <c r="E109" s="12">
        <f t="shared" si="6"/>
        <v>2818.9227941479871</v>
      </c>
      <c r="F109" s="12">
        <f t="shared" si="7"/>
        <v>1018.2005668296274</v>
      </c>
      <c r="G109" s="12">
        <f t="shared" si="8"/>
        <v>562766.35826276778</v>
      </c>
    </row>
    <row r="110" spans="1:7" x14ac:dyDescent="0.35">
      <c r="A110" s="11">
        <f t="shared" si="9"/>
        <v>96</v>
      </c>
      <c r="B110" s="11">
        <v>8</v>
      </c>
      <c r="C110" s="12">
        <f t="shared" si="10"/>
        <v>562766.35826276778</v>
      </c>
      <c r="D110" s="12">
        <f t="shared" si="11"/>
        <v>3837.1233609776145</v>
      </c>
      <c r="E110" s="12">
        <f t="shared" si="6"/>
        <v>2813.8317913138389</v>
      </c>
      <c r="F110" s="12">
        <f t="shared" si="7"/>
        <v>1023.2915696637756</v>
      </c>
      <c r="G110" s="12">
        <f t="shared" si="8"/>
        <v>561743.06669310399</v>
      </c>
    </row>
    <row r="111" spans="1:7" x14ac:dyDescent="0.35">
      <c r="A111" s="11">
        <f t="shared" si="9"/>
        <v>97</v>
      </c>
      <c r="B111" s="11"/>
      <c r="C111" s="12">
        <f t="shared" si="10"/>
        <v>561743.06669310399</v>
      </c>
      <c r="D111" s="12">
        <f t="shared" si="11"/>
        <v>3837.1233609776145</v>
      </c>
      <c r="E111" s="12">
        <f t="shared" si="6"/>
        <v>2808.71533346552</v>
      </c>
      <c r="F111" s="12">
        <f t="shared" si="7"/>
        <v>1028.4080275120946</v>
      </c>
      <c r="G111" s="12">
        <f t="shared" si="8"/>
        <v>560714.65866559185</v>
      </c>
    </row>
    <row r="112" spans="1:7" x14ac:dyDescent="0.35">
      <c r="A112" s="11">
        <f t="shared" si="9"/>
        <v>98</v>
      </c>
      <c r="B112" s="11"/>
      <c r="C112" s="12">
        <f t="shared" si="10"/>
        <v>560714.65866559185</v>
      </c>
      <c r="D112" s="12">
        <f t="shared" si="11"/>
        <v>3837.1233609776145</v>
      </c>
      <c r="E112" s="12">
        <f t="shared" si="6"/>
        <v>2803.5732933279592</v>
      </c>
      <c r="F112" s="12">
        <f t="shared" si="7"/>
        <v>1033.5500676496554</v>
      </c>
      <c r="G112" s="12">
        <f t="shared" si="8"/>
        <v>559681.10859794216</v>
      </c>
    </row>
    <row r="113" spans="1:7" x14ac:dyDescent="0.35">
      <c r="A113" s="11">
        <f t="shared" si="9"/>
        <v>99</v>
      </c>
      <c r="B113" s="11"/>
      <c r="C113" s="12">
        <f t="shared" si="10"/>
        <v>559681.10859794216</v>
      </c>
      <c r="D113" s="12">
        <f t="shared" si="11"/>
        <v>3837.1233609776145</v>
      </c>
      <c r="E113" s="12">
        <f t="shared" si="6"/>
        <v>2798.4055429897107</v>
      </c>
      <c r="F113" s="12">
        <f t="shared" si="7"/>
        <v>1038.7178179879038</v>
      </c>
      <c r="G113" s="12">
        <f t="shared" si="8"/>
        <v>558642.39077995426</v>
      </c>
    </row>
    <row r="114" spans="1:7" x14ac:dyDescent="0.35">
      <c r="A114" s="11">
        <f t="shared" si="9"/>
        <v>100</v>
      </c>
      <c r="B114" s="11"/>
      <c r="C114" s="12">
        <f t="shared" si="10"/>
        <v>558642.39077995426</v>
      </c>
      <c r="D114" s="12">
        <f t="shared" si="11"/>
        <v>3837.1233609776145</v>
      </c>
      <c r="E114" s="12">
        <f t="shared" si="6"/>
        <v>2793.2119538997713</v>
      </c>
      <c r="F114" s="12">
        <f t="shared" si="7"/>
        <v>1043.9114070778433</v>
      </c>
      <c r="G114" s="12">
        <f t="shared" si="8"/>
        <v>557598.47937287646</v>
      </c>
    </row>
    <row r="115" spans="1:7" x14ac:dyDescent="0.35">
      <c r="A115" s="11">
        <f t="shared" si="9"/>
        <v>101</v>
      </c>
      <c r="B115" s="11"/>
      <c r="C115" s="12">
        <f t="shared" si="10"/>
        <v>557598.47937287646</v>
      </c>
      <c r="D115" s="12">
        <f t="shared" si="11"/>
        <v>3837.1233609776145</v>
      </c>
      <c r="E115" s="12">
        <f t="shared" si="6"/>
        <v>2787.9923968643825</v>
      </c>
      <c r="F115" s="12">
        <f t="shared" si="7"/>
        <v>1049.130964113232</v>
      </c>
      <c r="G115" s="12">
        <f t="shared" si="8"/>
        <v>556549.34840876318</v>
      </c>
    </row>
    <row r="116" spans="1:7" x14ac:dyDescent="0.35">
      <c r="A116" s="11">
        <f t="shared" si="9"/>
        <v>102</v>
      </c>
      <c r="B116" s="11"/>
      <c r="C116" s="12">
        <f t="shared" si="10"/>
        <v>556549.34840876318</v>
      </c>
      <c r="D116" s="12">
        <f t="shared" si="11"/>
        <v>3837.1233609776145</v>
      </c>
      <c r="E116" s="12">
        <f t="shared" si="6"/>
        <v>2782.7467420438161</v>
      </c>
      <c r="F116" s="12">
        <f t="shared" si="7"/>
        <v>1054.3766189337985</v>
      </c>
      <c r="G116" s="12">
        <f t="shared" si="8"/>
        <v>555494.97178982943</v>
      </c>
    </row>
    <row r="117" spans="1:7" x14ac:dyDescent="0.35">
      <c r="A117" s="11">
        <f t="shared" si="9"/>
        <v>103</v>
      </c>
      <c r="B117" s="11"/>
      <c r="C117" s="12">
        <f t="shared" si="10"/>
        <v>555494.97178982943</v>
      </c>
      <c r="D117" s="12">
        <f t="shared" si="11"/>
        <v>3837.1233609776145</v>
      </c>
      <c r="E117" s="12">
        <f t="shared" si="6"/>
        <v>2777.4748589491473</v>
      </c>
      <c r="F117" s="12">
        <f t="shared" si="7"/>
        <v>1059.6485020284672</v>
      </c>
      <c r="G117" s="12">
        <f t="shared" si="8"/>
        <v>554435.323287801</v>
      </c>
    </row>
    <row r="118" spans="1:7" x14ac:dyDescent="0.35">
      <c r="A118" s="11">
        <f t="shared" si="9"/>
        <v>104</v>
      </c>
      <c r="B118" s="11"/>
      <c r="C118" s="12">
        <f t="shared" si="10"/>
        <v>554435.323287801</v>
      </c>
      <c r="D118" s="12">
        <f t="shared" si="11"/>
        <v>3837.1233609776145</v>
      </c>
      <c r="E118" s="12">
        <f t="shared" si="6"/>
        <v>2772.1766164390051</v>
      </c>
      <c r="F118" s="12">
        <f t="shared" si="7"/>
        <v>1064.9467445386094</v>
      </c>
      <c r="G118" s="12">
        <f t="shared" si="8"/>
        <v>553370.37654326239</v>
      </c>
    </row>
    <row r="119" spans="1:7" x14ac:dyDescent="0.35">
      <c r="A119" s="11">
        <f t="shared" si="9"/>
        <v>105</v>
      </c>
      <c r="B119" s="11"/>
      <c r="C119" s="12">
        <f t="shared" si="10"/>
        <v>553370.37654326239</v>
      </c>
      <c r="D119" s="12">
        <f t="shared" si="11"/>
        <v>3837.1233609776145</v>
      </c>
      <c r="E119" s="12">
        <f t="shared" si="6"/>
        <v>2766.851882716312</v>
      </c>
      <c r="F119" s="12">
        <f t="shared" si="7"/>
        <v>1070.2714782613025</v>
      </c>
      <c r="G119" s="12">
        <f t="shared" si="8"/>
        <v>552300.10506500106</v>
      </c>
    </row>
    <row r="120" spans="1:7" x14ac:dyDescent="0.35">
      <c r="A120" s="11">
        <f t="shared" si="9"/>
        <v>106</v>
      </c>
      <c r="B120" s="11"/>
      <c r="C120" s="12">
        <f t="shared" si="10"/>
        <v>552300.10506500106</v>
      </c>
      <c r="D120" s="12">
        <f t="shared" si="11"/>
        <v>3837.1233609776145</v>
      </c>
      <c r="E120" s="12">
        <f t="shared" si="6"/>
        <v>2761.5005253250051</v>
      </c>
      <c r="F120" s="12">
        <f t="shared" si="7"/>
        <v>1075.6228356526094</v>
      </c>
      <c r="G120" s="12">
        <f t="shared" si="8"/>
        <v>551224.4822293485</v>
      </c>
    </row>
    <row r="121" spans="1:7" x14ac:dyDescent="0.35">
      <c r="A121" s="11">
        <f t="shared" si="9"/>
        <v>107</v>
      </c>
      <c r="B121" s="11"/>
      <c r="C121" s="12">
        <f t="shared" si="10"/>
        <v>551224.4822293485</v>
      </c>
      <c r="D121" s="12">
        <f t="shared" si="11"/>
        <v>3837.1233609776145</v>
      </c>
      <c r="E121" s="12">
        <f t="shared" si="6"/>
        <v>2756.1224111467427</v>
      </c>
      <c r="F121" s="12">
        <f t="shared" si="7"/>
        <v>1081.0009498308718</v>
      </c>
      <c r="G121" s="12">
        <f t="shared" si="8"/>
        <v>550143.48127951764</v>
      </c>
    </row>
    <row r="122" spans="1:7" x14ac:dyDescent="0.35">
      <c r="A122" s="11">
        <f t="shared" si="9"/>
        <v>108</v>
      </c>
      <c r="B122" s="11">
        <v>9</v>
      </c>
      <c r="C122" s="12">
        <f t="shared" si="10"/>
        <v>550143.48127951764</v>
      </c>
      <c r="D122" s="12">
        <f t="shared" si="11"/>
        <v>3837.1233609776145</v>
      </c>
      <c r="E122" s="12">
        <f t="shared" si="6"/>
        <v>2750.7174063975881</v>
      </c>
      <c r="F122" s="12">
        <f t="shared" si="7"/>
        <v>1086.4059545800264</v>
      </c>
      <c r="G122" s="12">
        <f t="shared" si="8"/>
        <v>549057.07532493758</v>
      </c>
    </row>
    <row r="123" spans="1:7" x14ac:dyDescent="0.35">
      <c r="A123" s="11">
        <f t="shared" si="9"/>
        <v>109</v>
      </c>
      <c r="B123" s="11"/>
      <c r="C123" s="12">
        <f t="shared" si="10"/>
        <v>549057.07532493758</v>
      </c>
      <c r="D123" s="12">
        <f t="shared" si="11"/>
        <v>3837.1233609776145</v>
      </c>
      <c r="E123" s="12">
        <f t="shared" si="6"/>
        <v>2745.2853766246881</v>
      </c>
      <c r="F123" s="12">
        <f t="shared" si="7"/>
        <v>1091.8379843529265</v>
      </c>
      <c r="G123" s="12">
        <f t="shared" si="8"/>
        <v>547965.23734058463</v>
      </c>
    </row>
    <row r="124" spans="1:7" x14ac:dyDescent="0.35">
      <c r="A124" s="11">
        <f t="shared" si="9"/>
        <v>110</v>
      </c>
      <c r="B124" s="11"/>
      <c r="C124" s="12">
        <f t="shared" si="10"/>
        <v>547965.23734058463</v>
      </c>
      <c r="D124" s="12">
        <f t="shared" si="11"/>
        <v>3837.1233609776145</v>
      </c>
      <c r="E124" s="12">
        <f t="shared" si="6"/>
        <v>2739.8261867029232</v>
      </c>
      <c r="F124" s="12">
        <f t="shared" si="7"/>
        <v>1097.2971742746913</v>
      </c>
      <c r="G124" s="12">
        <f t="shared" si="8"/>
        <v>546867.94016630994</v>
      </c>
    </row>
    <row r="125" spans="1:7" x14ac:dyDescent="0.35">
      <c r="A125" s="11">
        <f t="shared" si="9"/>
        <v>111</v>
      </c>
      <c r="B125" s="11"/>
      <c r="C125" s="12">
        <f t="shared" si="10"/>
        <v>546867.94016630994</v>
      </c>
      <c r="D125" s="12">
        <f t="shared" si="11"/>
        <v>3837.1233609776145</v>
      </c>
      <c r="E125" s="12">
        <f t="shared" si="6"/>
        <v>2734.3397008315496</v>
      </c>
      <c r="F125" s="12">
        <f t="shared" si="7"/>
        <v>1102.7836601460649</v>
      </c>
      <c r="G125" s="12">
        <f t="shared" si="8"/>
        <v>545765.15650616388</v>
      </c>
    </row>
    <row r="126" spans="1:7" x14ac:dyDescent="0.35">
      <c r="A126" s="11">
        <f t="shared" si="9"/>
        <v>112</v>
      </c>
      <c r="B126" s="11"/>
      <c r="C126" s="12">
        <f t="shared" si="10"/>
        <v>545765.15650616388</v>
      </c>
      <c r="D126" s="12">
        <f t="shared" si="11"/>
        <v>3837.1233609776145</v>
      </c>
      <c r="E126" s="12">
        <f t="shared" si="6"/>
        <v>2728.8257825308197</v>
      </c>
      <c r="F126" s="12">
        <f t="shared" si="7"/>
        <v>1108.2975784467949</v>
      </c>
      <c r="G126" s="12">
        <f t="shared" si="8"/>
        <v>544656.85892771708</v>
      </c>
    </row>
    <row r="127" spans="1:7" x14ac:dyDescent="0.35">
      <c r="A127" s="11">
        <f t="shared" si="9"/>
        <v>113</v>
      </c>
      <c r="B127" s="11"/>
      <c r="C127" s="12">
        <f t="shared" si="10"/>
        <v>544656.85892771708</v>
      </c>
      <c r="D127" s="12">
        <f t="shared" si="11"/>
        <v>3837.1233609776145</v>
      </c>
      <c r="E127" s="12">
        <f t="shared" si="6"/>
        <v>2723.2842946385854</v>
      </c>
      <c r="F127" s="12">
        <f t="shared" si="7"/>
        <v>1113.8390663390292</v>
      </c>
      <c r="G127" s="12">
        <f t="shared" si="8"/>
        <v>543543.01986137801</v>
      </c>
    </row>
    <row r="128" spans="1:7" x14ac:dyDescent="0.35">
      <c r="A128" s="11">
        <f t="shared" si="9"/>
        <v>114</v>
      </c>
      <c r="B128" s="11"/>
      <c r="C128" s="12">
        <f t="shared" si="10"/>
        <v>543543.01986137801</v>
      </c>
      <c r="D128" s="12">
        <f t="shared" si="11"/>
        <v>3837.1233609776145</v>
      </c>
      <c r="E128" s="12">
        <f t="shared" si="6"/>
        <v>2717.7150993068899</v>
      </c>
      <c r="F128" s="12">
        <f t="shared" si="7"/>
        <v>1119.4082616707246</v>
      </c>
      <c r="G128" s="12">
        <f t="shared" si="8"/>
        <v>542423.61159970728</v>
      </c>
    </row>
    <row r="129" spans="1:7" x14ac:dyDescent="0.35">
      <c r="A129" s="11">
        <f t="shared" si="9"/>
        <v>115</v>
      </c>
      <c r="B129" s="11"/>
      <c r="C129" s="12">
        <f t="shared" si="10"/>
        <v>542423.61159970728</v>
      </c>
      <c r="D129" s="12">
        <f t="shared" si="11"/>
        <v>3837.1233609776145</v>
      </c>
      <c r="E129" s="12">
        <f t="shared" si="6"/>
        <v>2712.1180579985366</v>
      </c>
      <c r="F129" s="12">
        <f t="shared" si="7"/>
        <v>1125.0053029790779</v>
      </c>
      <c r="G129" s="12">
        <f t="shared" si="8"/>
        <v>541298.60629672825</v>
      </c>
    </row>
    <row r="130" spans="1:7" x14ac:dyDescent="0.35">
      <c r="A130" s="11">
        <f t="shared" si="9"/>
        <v>116</v>
      </c>
      <c r="B130" s="11"/>
      <c r="C130" s="12">
        <f t="shared" si="10"/>
        <v>541298.60629672825</v>
      </c>
      <c r="D130" s="12">
        <f t="shared" si="11"/>
        <v>3837.1233609776145</v>
      </c>
      <c r="E130" s="12">
        <f t="shared" si="6"/>
        <v>2706.4930314836415</v>
      </c>
      <c r="F130" s="12">
        <f t="shared" si="7"/>
        <v>1130.630329493973</v>
      </c>
      <c r="G130" s="12">
        <f t="shared" si="8"/>
        <v>540167.97596723423</v>
      </c>
    </row>
    <row r="131" spans="1:7" x14ac:dyDescent="0.35">
      <c r="A131" s="11">
        <f t="shared" si="9"/>
        <v>117</v>
      </c>
      <c r="B131" s="11"/>
      <c r="C131" s="12">
        <f t="shared" si="10"/>
        <v>540167.97596723423</v>
      </c>
      <c r="D131" s="12">
        <f t="shared" si="11"/>
        <v>3837.1233609776145</v>
      </c>
      <c r="E131" s="12">
        <f t="shared" si="6"/>
        <v>2700.8398798361713</v>
      </c>
      <c r="F131" s="12">
        <f t="shared" si="7"/>
        <v>1136.2834811414432</v>
      </c>
      <c r="G131" s="12">
        <f t="shared" si="8"/>
        <v>539031.6924860928</v>
      </c>
    </row>
    <row r="132" spans="1:7" x14ac:dyDescent="0.35">
      <c r="A132" s="11">
        <f t="shared" si="9"/>
        <v>118</v>
      </c>
      <c r="B132" s="11"/>
      <c r="C132" s="12">
        <f t="shared" si="10"/>
        <v>539031.6924860928</v>
      </c>
      <c r="D132" s="12">
        <f t="shared" si="11"/>
        <v>3837.1233609776145</v>
      </c>
      <c r="E132" s="12">
        <f t="shared" si="6"/>
        <v>2695.1584624304642</v>
      </c>
      <c r="F132" s="12">
        <f t="shared" si="7"/>
        <v>1141.9648985471504</v>
      </c>
      <c r="G132" s="12">
        <f t="shared" si="8"/>
        <v>537889.72758754564</v>
      </c>
    </row>
    <row r="133" spans="1:7" x14ac:dyDescent="0.35">
      <c r="A133" s="11">
        <f t="shared" si="9"/>
        <v>119</v>
      </c>
      <c r="B133" s="11"/>
      <c r="C133" s="12">
        <f t="shared" si="10"/>
        <v>537889.72758754564</v>
      </c>
      <c r="D133" s="12">
        <f t="shared" si="11"/>
        <v>3837.1233609776145</v>
      </c>
      <c r="E133" s="12">
        <f t="shared" si="6"/>
        <v>2689.4486379377281</v>
      </c>
      <c r="F133" s="12">
        <f t="shared" si="7"/>
        <v>1147.6747230398864</v>
      </c>
      <c r="G133" s="12">
        <f t="shared" si="8"/>
        <v>536742.05286450579</v>
      </c>
    </row>
    <row r="134" spans="1:7" x14ac:dyDescent="0.35">
      <c r="A134" s="11">
        <f t="shared" si="9"/>
        <v>120</v>
      </c>
      <c r="B134" s="11">
        <v>10</v>
      </c>
      <c r="C134" s="12">
        <f t="shared" si="10"/>
        <v>536742.05286450579</v>
      </c>
      <c r="D134" s="12">
        <f t="shared" si="11"/>
        <v>3837.1233609776145</v>
      </c>
      <c r="E134" s="12">
        <f t="shared" si="6"/>
        <v>2683.7102643225289</v>
      </c>
      <c r="F134" s="12">
        <f t="shared" si="7"/>
        <v>1153.4130966550856</v>
      </c>
      <c r="G134" s="12">
        <f t="shared" si="8"/>
        <v>535588.63976785075</v>
      </c>
    </row>
    <row r="135" spans="1:7" x14ac:dyDescent="0.35">
      <c r="A135" s="11">
        <f t="shared" si="9"/>
        <v>121</v>
      </c>
      <c r="B135" s="11"/>
      <c r="C135" s="12">
        <f t="shared" si="10"/>
        <v>535588.63976785075</v>
      </c>
      <c r="D135" s="12">
        <f t="shared" si="11"/>
        <v>3837.1233609776145</v>
      </c>
      <c r="E135" s="12">
        <f t="shared" si="6"/>
        <v>2677.9431988392539</v>
      </c>
      <c r="F135" s="12">
        <f t="shared" si="7"/>
        <v>1159.1801621383606</v>
      </c>
      <c r="G135" s="12">
        <f t="shared" si="8"/>
        <v>534429.45960571244</v>
      </c>
    </row>
    <row r="136" spans="1:7" x14ac:dyDescent="0.35">
      <c r="A136" s="11">
        <f t="shared" si="9"/>
        <v>122</v>
      </c>
      <c r="B136" s="11"/>
      <c r="C136" s="12">
        <f t="shared" si="10"/>
        <v>534429.45960571244</v>
      </c>
      <c r="D136" s="12">
        <f t="shared" si="11"/>
        <v>3837.1233609776145</v>
      </c>
      <c r="E136" s="12">
        <f t="shared" si="6"/>
        <v>2672.1472980285621</v>
      </c>
      <c r="F136" s="12">
        <f t="shared" si="7"/>
        <v>1164.9760629490524</v>
      </c>
      <c r="G136" s="12">
        <f t="shared" si="8"/>
        <v>533264.4835427634</v>
      </c>
    </row>
    <row r="137" spans="1:7" x14ac:dyDescent="0.35">
      <c r="A137" s="11">
        <f t="shared" si="9"/>
        <v>123</v>
      </c>
      <c r="B137" s="11"/>
      <c r="C137" s="12">
        <f t="shared" si="10"/>
        <v>533264.4835427634</v>
      </c>
      <c r="D137" s="12">
        <f t="shared" si="11"/>
        <v>3837.1233609776145</v>
      </c>
      <c r="E137" s="12">
        <f t="shared" si="6"/>
        <v>2666.3224177138172</v>
      </c>
      <c r="F137" s="12">
        <f t="shared" si="7"/>
        <v>1170.8009432637973</v>
      </c>
      <c r="G137" s="12">
        <f t="shared" si="8"/>
        <v>532093.68259949959</v>
      </c>
    </row>
    <row r="138" spans="1:7" x14ac:dyDescent="0.35">
      <c r="A138" s="11">
        <f t="shared" si="9"/>
        <v>124</v>
      </c>
      <c r="B138" s="11"/>
      <c r="C138" s="12">
        <f t="shared" si="10"/>
        <v>532093.68259949959</v>
      </c>
      <c r="D138" s="12">
        <f t="shared" si="11"/>
        <v>3837.1233609776145</v>
      </c>
      <c r="E138" s="12">
        <f t="shared" si="6"/>
        <v>2660.468412997498</v>
      </c>
      <c r="F138" s="12">
        <f t="shared" si="7"/>
        <v>1176.6549479801165</v>
      </c>
      <c r="G138" s="12">
        <f t="shared" si="8"/>
        <v>530917.02765151951</v>
      </c>
    </row>
    <row r="139" spans="1:7" x14ac:dyDescent="0.35">
      <c r="A139" s="11">
        <f t="shared" si="9"/>
        <v>125</v>
      </c>
      <c r="B139" s="11"/>
      <c r="C139" s="12">
        <f t="shared" si="10"/>
        <v>530917.02765151951</v>
      </c>
      <c r="D139" s="12">
        <f t="shared" si="11"/>
        <v>3837.1233609776145</v>
      </c>
      <c r="E139" s="12">
        <f t="shared" si="6"/>
        <v>2654.5851382575975</v>
      </c>
      <c r="F139" s="12">
        <f t="shared" si="7"/>
        <v>1182.5382227200171</v>
      </c>
      <c r="G139" s="12">
        <f t="shared" si="8"/>
        <v>529734.48942879948</v>
      </c>
    </row>
    <row r="140" spans="1:7" x14ac:dyDescent="0.35">
      <c r="A140" s="11">
        <f t="shared" si="9"/>
        <v>126</v>
      </c>
      <c r="B140" s="11"/>
      <c r="C140" s="12">
        <f t="shared" si="10"/>
        <v>529734.48942879948</v>
      </c>
      <c r="D140" s="12">
        <f t="shared" si="11"/>
        <v>3837.1233609776145</v>
      </c>
      <c r="E140" s="12">
        <f t="shared" si="6"/>
        <v>2648.6724471439975</v>
      </c>
      <c r="F140" s="12">
        <f t="shared" si="7"/>
        <v>1188.4509138336171</v>
      </c>
      <c r="G140" s="12">
        <f t="shared" si="8"/>
        <v>528546.03851496591</v>
      </c>
    </row>
    <row r="141" spans="1:7" x14ac:dyDescent="0.35">
      <c r="A141" s="11">
        <f t="shared" si="9"/>
        <v>127</v>
      </c>
      <c r="B141" s="11"/>
      <c r="C141" s="12">
        <f t="shared" si="10"/>
        <v>528546.03851496591</v>
      </c>
      <c r="D141" s="12">
        <f t="shared" si="11"/>
        <v>3837.1233609776145</v>
      </c>
      <c r="E141" s="12">
        <f t="shared" si="6"/>
        <v>2642.7301925748297</v>
      </c>
      <c r="F141" s="12">
        <f t="shared" si="7"/>
        <v>1194.3931684027848</v>
      </c>
      <c r="G141" s="12">
        <f t="shared" si="8"/>
        <v>527351.64534656308</v>
      </c>
    </row>
    <row r="142" spans="1:7" x14ac:dyDescent="0.35">
      <c r="A142" s="11">
        <f t="shared" si="9"/>
        <v>128</v>
      </c>
      <c r="B142" s="11"/>
      <c r="C142" s="12">
        <f t="shared" si="10"/>
        <v>527351.64534656308</v>
      </c>
      <c r="D142" s="12">
        <f t="shared" si="11"/>
        <v>3837.1233609776145</v>
      </c>
      <c r="E142" s="12">
        <f t="shared" si="6"/>
        <v>2636.7582267328153</v>
      </c>
      <c r="F142" s="12">
        <f t="shared" si="7"/>
        <v>1200.3651342447993</v>
      </c>
      <c r="G142" s="12">
        <f t="shared" si="8"/>
        <v>526151.28021231829</v>
      </c>
    </row>
    <row r="143" spans="1:7" x14ac:dyDescent="0.35">
      <c r="A143" s="11">
        <f t="shared" si="9"/>
        <v>129</v>
      </c>
      <c r="B143" s="11"/>
      <c r="C143" s="12">
        <f t="shared" si="10"/>
        <v>526151.28021231829</v>
      </c>
      <c r="D143" s="12">
        <f t="shared" si="11"/>
        <v>3837.1233609776145</v>
      </c>
      <c r="E143" s="12">
        <f t="shared" si="6"/>
        <v>2630.7564010615915</v>
      </c>
      <c r="F143" s="12">
        <f t="shared" si="7"/>
        <v>1206.366959916023</v>
      </c>
      <c r="G143" s="12">
        <f t="shared" si="8"/>
        <v>524944.91325240221</v>
      </c>
    </row>
    <row r="144" spans="1:7" x14ac:dyDescent="0.35">
      <c r="A144" s="11">
        <f t="shared" si="9"/>
        <v>130</v>
      </c>
      <c r="B144" s="11"/>
      <c r="C144" s="12">
        <f t="shared" si="10"/>
        <v>524944.91325240221</v>
      </c>
      <c r="D144" s="12">
        <f t="shared" si="11"/>
        <v>3837.1233609776145</v>
      </c>
      <c r="E144" s="12">
        <f t="shared" ref="E144:E207" si="12">C144*D$6</f>
        <v>2624.7245662620112</v>
      </c>
      <c r="F144" s="12">
        <f t="shared" ref="F144:F207" si="13">D144-E144</f>
        <v>1212.3987947156033</v>
      </c>
      <c r="G144" s="12">
        <f t="shared" ref="G144:G207" si="14">C144-F144</f>
        <v>523732.51445768663</v>
      </c>
    </row>
    <row r="145" spans="1:7" x14ac:dyDescent="0.35">
      <c r="A145" s="11">
        <f t="shared" ref="A145:A208" si="15">A144+1</f>
        <v>131</v>
      </c>
      <c r="B145" s="11"/>
      <c r="C145" s="12">
        <f t="shared" ref="C145:C208" si="16">G144</f>
        <v>523732.51445768663</v>
      </c>
      <c r="D145" s="12">
        <f t="shared" ref="D145:D208" si="17">IF(G144&lt;-PMT($D$6,$D$4,$D$2),G144*(1+$D$6),(-PMT($D$6,$D$4,$D$2,,)))</f>
        <v>3837.1233609776145</v>
      </c>
      <c r="E145" s="12">
        <f t="shared" si="12"/>
        <v>2618.6625722884332</v>
      </c>
      <c r="F145" s="12">
        <f t="shared" si="13"/>
        <v>1218.4607886891813</v>
      </c>
      <c r="G145" s="12">
        <f t="shared" si="14"/>
        <v>522514.05366899743</v>
      </c>
    </row>
    <row r="146" spans="1:7" x14ac:dyDescent="0.35">
      <c r="A146" s="11">
        <f t="shared" si="15"/>
        <v>132</v>
      </c>
      <c r="B146" s="11">
        <v>11</v>
      </c>
      <c r="C146" s="12">
        <f t="shared" si="16"/>
        <v>522514.05366899743</v>
      </c>
      <c r="D146" s="12">
        <f t="shared" si="17"/>
        <v>3837.1233609776145</v>
      </c>
      <c r="E146" s="12">
        <f t="shared" si="12"/>
        <v>2612.5702683449872</v>
      </c>
      <c r="F146" s="12">
        <f t="shared" si="13"/>
        <v>1224.5530926326273</v>
      </c>
      <c r="G146" s="12">
        <f t="shared" si="14"/>
        <v>521289.50057636481</v>
      </c>
    </row>
    <row r="147" spans="1:7" x14ac:dyDescent="0.35">
      <c r="A147" s="11">
        <f t="shared" si="15"/>
        <v>133</v>
      </c>
      <c r="B147" s="11"/>
      <c r="C147" s="12">
        <f t="shared" si="16"/>
        <v>521289.50057636481</v>
      </c>
      <c r="D147" s="12">
        <f t="shared" si="17"/>
        <v>3837.1233609776145</v>
      </c>
      <c r="E147" s="12">
        <f t="shared" si="12"/>
        <v>2606.4475028818242</v>
      </c>
      <c r="F147" s="12">
        <f t="shared" si="13"/>
        <v>1230.6758580957903</v>
      </c>
      <c r="G147" s="12">
        <f t="shared" si="14"/>
        <v>520058.824718269</v>
      </c>
    </row>
    <row r="148" spans="1:7" x14ac:dyDescent="0.35">
      <c r="A148" s="11">
        <f t="shared" si="15"/>
        <v>134</v>
      </c>
      <c r="B148" s="11"/>
      <c r="C148" s="12">
        <f t="shared" si="16"/>
        <v>520058.824718269</v>
      </c>
      <c r="D148" s="12">
        <f t="shared" si="17"/>
        <v>3837.1233609776145</v>
      </c>
      <c r="E148" s="12">
        <f t="shared" si="12"/>
        <v>2600.2941235913449</v>
      </c>
      <c r="F148" s="12">
        <f t="shared" si="13"/>
        <v>1236.8292373862696</v>
      </c>
      <c r="G148" s="12">
        <f t="shared" si="14"/>
        <v>518821.9954808827</v>
      </c>
    </row>
    <row r="149" spans="1:7" x14ac:dyDescent="0.35">
      <c r="A149" s="11">
        <f t="shared" si="15"/>
        <v>135</v>
      </c>
      <c r="B149" s="11"/>
      <c r="C149" s="12">
        <f t="shared" si="16"/>
        <v>518821.9954808827</v>
      </c>
      <c r="D149" s="12">
        <f t="shared" si="17"/>
        <v>3837.1233609776145</v>
      </c>
      <c r="E149" s="12">
        <f t="shared" si="12"/>
        <v>2594.1099774044137</v>
      </c>
      <c r="F149" s="12">
        <f t="shared" si="13"/>
        <v>1243.0133835732008</v>
      </c>
      <c r="G149" s="12">
        <f t="shared" si="14"/>
        <v>517578.98209730949</v>
      </c>
    </row>
    <row r="150" spans="1:7" x14ac:dyDescent="0.35">
      <c r="A150" s="11">
        <f t="shared" si="15"/>
        <v>136</v>
      </c>
      <c r="B150" s="11"/>
      <c r="C150" s="12">
        <f t="shared" si="16"/>
        <v>517578.98209730949</v>
      </c>
      <c r="D150" s="12">
        <f t="shared" si="17"/>
        <v>3837.1233609776145</v>
      </c>
      <c r="E150" s="12">
        <f t="shared" si="12"/>
        <v>2587.8949104865474</v>
      </c>
      <c r="F150" s="12">
        <f t="shared" si="13"/>
        <v>1249.2284504910672</v>
      </c>
      <c r="G150" s="12">
        <f t="shared" si="14"/>
        <v>516329.7536468184</v>
      </c>
    </row>
    <row r="151" spans="1:7" x14ac:dyDescent="0.35">
      <c r="A151" s="11">
        <f t="shared" si="15"/>
        <v>137</v>
      </c>
      <c r="B151" s="11"/>
      <c r="C151" s="12">
        <f t="shared" si="16"/>
        <v>516329.7536468184</v>
      </c>
      <c r="D151" s="12">
        <f t="shared" si="17"/>
        <v>3837.1233609776145</v>
      </c>
      <c r="E151" s="12">
        <f t="shared" si="12"/>
        <v>2581.6487682340921</v>
      </c>
      <c r="F151" s="12">
        <f t="shared" si="13"/>
        <v>1255.4745927435224</v>
      </c>
      <c r="G151" s="12">
        <f t="shared" si="14"/>
        <v>515074.2790540749</v>
      </c>
    </row>
    <row r="152" spans="1:7" x14ac:dyDescent="0.35">
      <c r="A152" s="11">
        <f t="shared" si="15"/>
        <v>138</v>
      </c>
      <c r="B152" s="11"/>
      <c r="C152" s="12">
        <f t="shared" si="16"/>
        <v>515074.2790540749</v>
      </c>
      <c r="D152" s="12">
        <f t="shared" si="17"/>
        <v>3837.1233609776145</v>
      </c>
      <c r="E152" s="12">
        <f t="shared" si="12"/>
        <v>2575.3713952703747</v>
      </c>
      <c r="F152" s="12">
        <f t="shared" si="13"/>
        <v>1261.7519657072398</v>
      </c>
      <c r="G152" s="12">
        <f t="shared" si="14"/>
        <v>513812.52708836767</v>
      </c>
    </row>
    <row r="153" spans="1:7" x14ac:dyDescent="0.35">
      <c r="A153" s="11">
        <f t="shared" si="15"/>
        <v>139</v>
      </c>
      <c r="B153" s="11"/>
      <c r="C153" s="12">
        <f t="shared" si="16"/>
        <v>513812.52708836767</v>
      </c>
      <c r="D153" s="12">
        <f t="shared" si="17"/>
        <v>3837.1233609776145</v>
      </c>
      <c r="E153" s="12">
        <f t="shared" si="12"/>
        <v>2569.0626354418382</v>
      </c>
      <c r="F153" s="12">
        <f t="shared" si="13"/>
        <v>1268.0607255357763</v>
      </c>
      <c r="G153" s="12">
        <f t="shared" si="14"/>
        <v>512544.46636283188</v>
      </c>
    </row>
    <row r="154" spans="1:7" x14ac:dyDescent="0.35">
      <c r="A154" s="11">
        <f t="shared" si="15"/>
        <v>140</v>
      </c>
      <c r="B154" s="11"/>
      <c r="C154" s="12">
        <f t="shared" si="16"/>
        <v>512544.46636283188</v>
      </c>
      <c r="D154" s="12">
        <f t="shared" si="17"/>
        <v>3837.1233609776145</v>
      </c>
      <c r="E154" s="12">
        <f t="shared" si="12"/>
        <v>2562.7223318141596</v>
      </c>
      <c r="F154" s="12">
        <f t="shared" si="13"/>
        <v>1274.401029163455</v>
      </c>
      <c r="G154" s="12">
        <f t="shared" si="14"/>
        <v>511270.06533366843</v>
      </c>
    </row>
    <row r="155" spans="1:7" x14ac:dyDescent="0.35">
      <c r="A155" s="11">
        <f t="shared" si="15"/>
        <v>141</v>
      </c>
      <c r="B155" s="11"/>
      <c r="C155" s="12">
        <f t="shared" si="16"/>
        <v>511270.06533366843</v>
      </c>
      <c r="D155" s="12">
        <f t="shared" si="17"/>
        <v>3837.1233609776145</v>
      </c>
      <c r="E155" s="12">
        <f t="shared" si="12"/>
        <v>2556.3503266683424</v>
      </c>
      <c r="F155" s="12">
        <f t="shared" si="13"/>
        <v>1280.7730343092721</v>
      </c>
      <c r="G155" s="12">
        <f t="shared" si="14"/>
        <v>509989.29229935916</v>
      </c>
    </row>
    <row r="156" spans="1:7" x14ac:dyDescent="0.35">
      <c r="A156" s="11">
        <f t="shared" si="15"/>
        <v>142</v>
      </c>
      <c r="B156" s="11"/>
      <c r="C156" s="12">
        <f t="shared" si="16"/>
        <v>509989.29229935916</v>
      </c>
      <c r="D156" s="12">
        <f t="shared" si="17"/>
        <v>3837.1233609776145</v>
      </c>
      <c r="E156" s="12">
        <f t="shared" si="12"/>
        <v>2549.946461496796</v>
      </c>
      <c r="F156" s="12">
        <f t="shared" si="13"/>
        <v>1287.1768994808185</v>
      </c>
      <c r="G156" s="12">
        <f t="shared" si="14"/>
        <v>508702.11539987836</v>
      </c>
    </row>
    <row r="157" spans="1:7" x14ac:dyDescent="0.35">
      <c r="A157" s="11">
        <f t="shared" si="15"/>
        <v>143</v>
      </c>
      <c r="B157" s="11"/>
      <c r="C157" s="12">
        <f t="shared" si="16"/>
        <v>508702.11539987836</v>
      </c>
      <c r="D157" s="12">
        <f t="shared" si="17"/>
        <v>3837.1233609776145</v>
      </c>
      <c r="E157" s="12">
        <f t="shared" si="12"/>
        <v>2543.510576999392</v>
      </c>
      <c r="F157" s="12">
        <f t="shared" si="13"/>
        <v>1293.6127839782225</v>
      </c>
      <c r="G157" s="12">
        <f t="shared" si="14"/>
        <v>507408.50261590013</v>
      </c>
    </row>
    <row r="158" spans="1:7" x14ac:dyDescent="0.35">
      <c r="A158" s="11">
        <f t="shared" si="15"/>
        <v>144</v>
      </c>
      <c r="B158" s="11">
        <v>12</v>
      </c>
      <c r="C158" s="12">
        <f t="shared" si="16"/>
        <v>507408.50261590013</v>
      </c>
      <c r="D158" s="12">
        <f t="shared" si="17"/>
        <v>3837.1233609776145</v>
      </c>
      <c r="E158" s="12">
        <f t="shared" si="12"/>
        <v>2537.0425130795006</v>
      </c>
      <c r="F158" s="12">
        <f t="shared" si="13"/>
        <v>1300.0808478981139</v>
      </c>
      <c r="G158" s="12">
        <f t="shared" si="14"/>
        <v>506108.42176800204</v>
      </c>
    </row>
    <row r="159" spans="1:7" x14ac:dyDescent="0.35">
      <c r="A159" s="11">
        <f t="shared" si="15"/>
        <v>145</v>
      </c>
      <c r="B159" s="11"/>
      <c r="C159" s="12">
        <f t="shared" si="16"/>
        <v>506108.42176800204</v>
      </c>
      <c r="D159" s="12">
        <f t="shared" si="17"/>
        <v>3837.1233609776145</v>
      </c>
      <c r="E159" s="12">
        <f t="shared" si="12"/>
        <v>2530.5421088400103</v>
      </c>
      <c r="F159" s="12">
        <f t="shared" si="13"/>
        <v>1306.5812521376042</v>
      </c>
      <c r="G159" s="12">
        <f t="shared" si="14"/>
        <v>504801.84051586443</v>
      </c>
    </row>
    <row r="160" spans="1:7" x14ac:dyDescent="0.35">
      <c r="A160" s="11">
        <f t="shared" si="15"/>
        <v>146</v>
      </c>
      <c r="B160" s="11"/>
      <c r="C160" s="12">
        <f t="shared" si="16"/>
        <v>504801.84051586443</v>
      </c>
      <c r="D160" s="12">
        <f t="shared" si="17"/>
        <v>3837.1233609776145</v>
      </c>
      <c r="E160" s="12">
        <f t="shared" si="12"/>
        <v>2524.0092025793224</v>
      </c>
      <c r="F160" s="12">
        <f t="shared" si="13"/>
        <v>1313.1141583982921</v>
      </c>
      <c r="G160" s="12">
        <f t="shared" si="14"/>
        <v>503488.72635746613</v>
      </c>
    </row>
    <row r="161" spans="1:7" x14ac:dyDescent="0.35">
      <c r="A161" s="11">
        <f t="shared" si="15"/>
        <v>147</v>
      </c>
      <c r="B161" s="11"/>
      <c r="C161" s="12">
        <f t="shared" si="16"/>
        <v>503488.72635746613</v>
      </c>
      <c r="D161" s="12">
        <f t="shared" si="17"/>
        <v>3837.1233609776145</v>
      </c>
      <c r="E161" s="12">
        <f t="shared" si="12"/>
        <v>2517.4436317873306</v>
      </c>
      <c r="F161" s="12">
        <f t="shared" si="13"/>
        <v>1319.679729190284</v>
      </c>
      <c r="G161" s="12">
        <f t="shared" si="14"/>
        <v>502169.04662827583</v>
      </c>
    </row>
    <row r="162" spans="1:7" x14ac:dyDescent="0.35">
      <c r="A162" s="11">
        <f t="shared" si="15"/>
        <v>148</v>
      </c>
      <c r="B162" s="11"/>
      <c r="C162" s="12">
        <f t="shared" si="16"/>
        <v>502169.04662827583</v>
      </c>
      <c r="D162" s="12">
        <f t="shared" si="17"/>
        <v>3837.1233609776145</v>
      </c>
      <c r="E162" s="12">
        <f t="shared" si="12"/>
        <v>2510.8452331413791</v>
      </c>
      <c r="F162" s="12">
        <f t="shared" si="13"/>
        <v>1326.2781278362354</v>
      </c>
      <c r="G162" s="12">
        <f t="shared" si="14"/>
        <v>500842.76850043959</v>
      </c>
    </row>
    <row r="163" spans="1:7" x14ac:dyDescent="0.35">
      <c r="A163" s="11">
        <f t="shared" si="15"/>
        <v>149</v>
      </c>
      <c r="B163" s="11"/>
      <c r="C163" s="12">
        <f t="shared" si="16"/>
        <v>500842.76850043959</v>
      </c>
      <c r="D163" s="12">
        <f t="shared" si="17"/>
        <v>3837.1233609776145</v>
      </c>
      <c r="E163" s="12">
        <f t="shared" si="12"/>
        <v>2504.2138425021981</v>
      </c>
      <c r="F163" s="12">
        <f t="shared" si="13"/>
        <v>1332.9095184754165</v>
      </c>
      <c r="G163" s="12">
        <f t="shared" si="14"/>
        <v>499509.85898196418</v>
      </c>
    </row>
    <row r="164" spans="1:7" x14ac:dyDescent="0.35">
      <c r="A164" s="11">
        <f t="shared" si="15"/>
        <v>150</v>
      </c>
      <c r="B164" s="11"/>
      <c r="C164" s="12">
        <f t="shared" si="16"/>
        <v>499509.85898196418</v>
      </c>
      <c r="D164" s="12">
        <f t="shared" si="17"/>
        <v>3837.1233609776145</v>
      </c>
      <c r="E164" s="12">
        <f t="shared" si="12"/>
        <v>2497.5492949098211</v>
      </c>
      <c r="F164" s="12">
        <f t="shared" si="13"/>
        <v>1339.5740660677934</v>
      </c>
      <c r="G164" s="12">
        <f t="shared" si="14"/>
        <v>498170.28491589637</v>
      </c>
    </row>
    <row r="165" spans="1:7" x14ac:dyDescent="0.35">
      <c r="A165" s="11">
        <f t="shared" si="15"/>
        <v>151</v>
      </c>
      <c r="B165" s="11"/>
      <c r="C165" s="12">
        <f t="shared" si="16"/>
        <v>498170.28491589637</v>
      </c>
      <c r="D165" s="12">
        <f t="shared" si="17"/>
        <v>3837.1233609776145</v>
      </c>
      <c r="E165" s="12">
        <f t="shared" si="12"/>
        <v>2490.8514245794818</v>
      </c>
      <c r="F165" s="12">
        <f t="shared" si="13"/>
        <v>1346.2719363981328</v>
      </c>
      <c r="G165" s="12">
        <f t="shared" si="14"/>
        <v>496824.01297949825</v>
      </c>
    </row>
    <row r="166" spans="1:7" x14ac:dyDescent="0.35">
      <c r="A166" s="11">
        <f t="shared" si="15"/>
        <v>152</v>
      </c>
      <c r="B166" s="11"/>
      <c r="C166" s="12">
        <f t="shared" si="16"/>
        <v>496824.01297949825</v>
      </c>
      <c r="D166" s="12">
        <f t="shared" si="17"/>
        <v>3837.1233609776145</v>
      </c>
      <c r="E166" s="12">
        <f t="shared" si="12"/>
        <v>2484.1200648974914</v>
      </c>
      <c r="F166" s="12">
        <f t="shared" si="13"/>
        <v>1353.0032960801232</v>
      </c>
      <c r="G166" s="12">
        <f t="shared" si="14"/>
        <v>495471.00968341815</v>
      </c>
    </row>
    <row r="167" spans="1:7" x14ac:dyDescent="0.35">
      <c r="A167" s="11">
        <f t="shared" si="15"/>
        <v>153</v>
      </c>
      <c r="B167" s="11"/>
      <c r="C167" s="12">
        <f t="shared" si="16"/>
        <v>495471.00968341815</v>
      </c>
      <c r="D167" s="12">
        <f t="shared" si="17"/>
        <v>3837.1233609776145</v>
      </c>
      <c r="E167" s="12">
        <f t="shared" si="12"/>
        <v>2477.355048417091</v>
      </c>
      <c r="F167" s="12">
        <f t="shared" si="13"/>
        <v>1359.7683125605236</v>
      </c>
      <c r="G167" s="12">
        <f t="shared" si="14"/>
        <v>494111.24137085764</v>
      </c>
    </row>
    <row r="168" spans="1:7" x14ac:dyDescent="0.35">
      <c r="A168" s="11">
        <f t="shared" si="15"/>
        <v>154</v>
      </c>
      <c r="B168" s="11"/>
      <c r="C168" s="12">
        <f t="shared" si="16"/>
        <v>494111.24137085764</v>
      </c>
      <c r="D168" s="12">
        <f t="shared" si="17"/>
        <v>3837.1233609776145</v>
      </c>
      <c r="E168" s="12">
        <f t="shared" si="12"/>
        <v>2470.5562068542881</v>
      </c>
      <c r="F168" s="12">
        <f t="shared" si="13"/>
        <v>1366.5671541233264</v>
      </c>
      <c r="G168" s="12">
        <f t="shared" si="14"/>
        <v>492744.6742167343</v>
      </c>
    </row>
    <row r="169" spans="1:7" x14ac:dyDescent="0.35">
      <c r="A169" s="11">
        <f t="shared" si="15"/>
        <v>155</v>
      </c>
      <c r="B169" s="11"/>
      <c r="C169" s="12">
        <f t="shared" si="16"/>
        <v>492744.6742167343</v>
      </c>
      <c r="D169" s="12">
        <f t="shared" si="17"/>
        <v>3837.1233609776145</v>
      </c>
      <c r="E169" s="12">
        <f t="shared" si="12"/>
        <v>2463.7233710836717</v>
      </c>
      <c r="F169" s="12">
        <f t="shared" si="13"/>
        <v>1373.3999898939428</v>
      </c>
      <c r="G169" s="12">
        <f t="shared" si="14"/>
        <v>491371.27422684035</v>
      </c>
    </row>
    <row r="170" spans="1:7" x14ac:dyDescent="0.35">
      <c r="A170" s="11">
        <f t="shared" si="15"/>
        <v>156</v>
      </c>
      <c r="B170" s="11">
        <v>13</v>
      </c>
      <c r="C170" s="12">
        <f t="shared" si="16"/>
        <v>491371.27422684035</v>
      </c>
      <c r="D170" s="12">
        <f t="shared" si="17"/>
        <v>3837.1233609776145</v>
      </c>
      <c r="E170" s="12">
        <f t="shared" si="12"/>
        <v>2456.8563711342017</v>
      </c>
      <c r="F170" s="12">
        <f t="shared" si="13"/>
        <v>1380.2669898434128</v>
      </c>
      <c r="G170" s="12">
        <f t="shared" si="14"/>
        <v>489991.00723699696</v>
      </c>
    </row>
    <row r="171" spans="1:7" x14ac:dyDescent="0.35">
      <c r="A171" s="11">
        <f t="shared" si="15"/>
        <v>157</v>
      </c>
      <c r="B171" s="11"/>
      <c r="C171" s="12">
        <f t="shared" si="16"/>
        <v>489991.00723699696</v>
      </c>
      <c r="D171" s="12">
        <f t="shared" si="17"/>
        <v>3837.1233609776145</v>
      </c>
      <c r="E171" s="12">
        <f t="shared" si="12"/>
        <v>2449.9550361849847</v>
      </c>
      <c r="F171" s="12">
        <f t="shared" si="13"/>
        <v>1387.1683247926298</v>
      </c>
      <c r="G171" s="12">
        <f t="shared" si="14"/>
        <v>488603.83891220432</v>
      </c>
    </row>
    <row r="172" spans="1:7" x14ac:dyDescent="0.35">
      <c r="A172" s="11">
        <f t="shared" si="15"/>
        <v>158</v>
      </c>
      <c r="B172" s="11"/>
      <c r="C172" s="12">
        <f t="shared" si="16"/>
        <v>488603.83891220432</v>
      </c>
      <c r="D172" s="12">
        <f t="shared" si="17"/>
        <v>3837.1233609776145</v>
      </c>
      <c r="E172" s="12">
        <f t="shared" si="12"/>
        <v>2443.0191945610218</v>
      </c>
      <c r="F172" s="12">
        <f t="shared" si="13"/>
        <v>1394.1041664165928</v>
      </c>
      <c r="G172" s="12">
        <f t="shared" si="14"/>
        <v>487209.73474578775</v>
      </c>
    </row>
    <row r="173" spans="1:7" x14ac:dyDescent="0.35">
      <c r="A173" s="11">
        <f t="shared" si="15"/>
        <v>159</v>
      </c>
      <c r="B173" s="11"/>
      <c r="C173" s="12">
        <f t="shared" si="16"/>
        <v>487209.73474578775</v>
      </c>
      <c r="D173" s="12">
        <f t="shared" si="17"/>
        <v>3837.1233609776145</v>
      </c>
      <c r="E173" s="12">
        <f t="shared" si="12"/>
        <v>2436.0486737289389</v>
      </c>
      <c r="F173" s="12">
        <f t="shared" si="13"/>
        <v>1401.0746872486757</v>
      </c>
      <c r="G173" s="12">
        <f t="shared" si="14"/>
        <v>485808.66005853907</v>
      </c>
    </row>
    <row r="174" spans="1:7" x14ac:dyDescent="0.35">
      <c r="A174" s="11">
        <f t="shared" si="15"/>
        <v>160</v>
      </c>
      <c r="B174" s="11"/>
      <c r="C174" s="12">
        <f t="shared" si="16"/>
        <v>485808.66005853907</v>
      </c>
      <c r="D174" s="12">
        <f t="shared" si="17"/>
        <v>3837.1233609776145</v>
      </c>
      <c r="E174" s="12">
        <f t="shared" si="12"/>
        <v>2429.0433002926952</v>
      </c>
      <c r="F174" s="12">
        <f t="shared" si="13"/>
        <v>1408.0800606849193</v>
      </c>
      <c r="G174" s="12">
        <f t="shared" si="14"/>
        <v>484400.57999785413</v>
      </c>
    </row>
    <row r="175" spans="1:7" x14ac:dyDescent="0.35">
      <c r="A175" s="11">
        <f t="shared" si="15"/>
        <v>161</v>
      </c>
      <c r="B175" s="11"/>
      <c r="C175" s="12">
        <f t="shared" si="16"/>
        <v>484400.57999785413</v>
      </c>
      <c r="D175" s="12">
        <f t="shared" si="17"/>
        <v>3837.1233609776145</v>
      </c>
      <c r="E175" s="12">
        <f t="shared" si="12"/>
        <v>2422.0028999892706</v>
      </c>
      <c r="F175" s="12">
        <f t="shared" si="13"/>
        <v>1415.1204609883439</v>
      </c>
      <c r="G175" s="12">
        <f t="shared" si="14"/>
        <v>482985.45953686576</v>
      </c>
    </row>
    <row r="176" spans="1:7" x14ac:dyDescent="0.35">
      <c r="A176" s="11">
        <f t="shared" si="15"/>
        <v>162</v>
      </c>
      <c r="B176" s="11"/>
      <c r="C176" s="12">
        <f t="shared" si="16"/>
        <v>482985.45953686576</v>
      </c>
      <c r="D176" s="12">
        <f t="shared" si="17"/>
        <v>3837.1233609776145</v>
      </c>
      <c r="E176" s="12">
        <f t="shared" si="12"/>
        <v>2414.927297684329</v>
      </c>
      <c r="F176" s="12">
        <f t="shared" si="13"/>
        <v>1422.1960632932855</v>
      </c>
      <c r="G176" s="12">
        <f t="shared" si="14"/>
        <v>481563.2634735725</v>
      </c>
    </row>
    <row r="177" spans="1:7" x14ac:dyDescent="0.35">
      <c r="A177" s="11">
        <f t="shared" si="15"/>
        <v>163</v>
      </c>
      <c r="B177" s="11"/>
      <c r="C177" s="12">
        <f t="shared" si="16"/>
        <v>481563.2634735725</v>
      </c>
      <c r="D177" s="12">
        <f t="shared" si="17"/>
        <v>3837.1233609776145</v>
      </c>
      <c r="E177" s="12">
        <f t="shared" si="12"/>
        <v>2407.8163173678627</v>
      </c>
      <c r="F177" s="12">
        <f t="shared" si="13"/>
        <v>1429.3070436097519</v>
      </c>
      <c r="G177" s="12">
        <f t="shared" si="14"/>
        <v>480133.95642996277</v>
      </c>
    </row>
    <row r="178" spans="1:7" x14ac:dyDescent="0.35">
      <c r="A178" s="11">
        <f t="shared" si="15"/>
        <v>164</v>
      </c>
      <c r="B178" s="11"/>
      <c r="C178" s="12">
        <f t="shared" si="16"/>
        <v>480133.95642996277</v>
      </c>
      <c r="D178" s="12">
        <f t="shared" si="17"/>
        <v>3837.1233609776145</v>
      </c>
      <c r="E178" s="12">
        <f t="shared" si="12"/>
        <v>2400.6697821498137</v>
      </c>
      <c r="F178" s="12">
        <f t="shared" si="13"/>
        <v>1436.4535788278008</v>
      </c>
      <c r="G178" s="12">
        <f t="shared" si="14"/>
        <v>478697.50285113498</v>
      </c>
    </row>
    <row r="179" spans="1:7" x14ac:dyDescent="0.35">
      <c r="A179" s="11">
        <f t="shared" si="15"/>
        <v>165</v>
      </c>
      <c r="B179" s="11"/>
      <c r="C179" s="12">
        <f t="shared" si="16"/>
        <v>478697.50285113498</v>
      </c>
      <c r="D179" s="12">
        <f t="shared" si="17"/>
        <v>3837.1233609776145</v>
      </c>
      <c r="E179" s="12">
        <f t="shared" si="12"/>
        <v>2393.4875142556748</v>
      </c>
      <c r="F179" s="12">
        <f t="shared" si="13"/>
        <v>1443.6358467219397</v>
      </c>
      <c r="G179" s="12">
        <f t="shared" si="14"/>
        <v>477253.86700441304</v>
      </c>
    </row>
    <row r="180" spans="1:7" x14ac:dyDescent="0.35">
      <c r="A180" s="11">
        <f t="shared" si="15"/>
        <v>166</v>
      </c>
      <c r="B180" s="11"/>
      <c r="C180" s="12">
        <f t="shared" si="16"/>
        <v>477253.86700441304</v>
      </c>
      <c r="D180" s="12">
        <f t="shared" si="17"/>
        <v>3837.1233609776145</v>
      </c>
      <c r="E180" s="12">
        <f t="shared" si="12"/>
        <v>2386.2693350220652</v>
      </c>
      <c r="F180" s="12">
        <f t="shared" si="13"/>
        <v>1450.8540259555493</v>
      </c>
      <c r="G180" s="12">
        <f t="shared" si="14"/>
        <v>475803.0129784575</v>
      </c>
    </row>
    <row r="181" spans="1:7" x14ac:dyDescent="0.35">
      <c r="A181" s="11">
        <f t="shared" si="15"/>
        <v>167</v>
      </c>
      <c r="B181" s="11"/>
      <c r="C181" s="12">
        <f t="shared" si="16"/>
        <v>475803.0129784575</v>
      </c>
      <c r="D181" s="12">
        <f t="shared" si="17"/>
        <v>3837.1233609776145</v>
      </c>
      <c r="E181" s="12">
        <f t="shared" si="12"/>
        <v>2379.0150648922877</v>
      </c>
      <c r="F181" s="12">
        <f t="shared" si="13"/>
        <v>1458.1082960853269</v>
      </c>
      <c r="G181" s="12">
        <f t="shared" si="14"/>
        <v>474344.90468237217</v>
      </c>
    </row>
    <row r="182" spans="1:7" x14ac:dyDescent="0.35">
      <c r="A182" s="11">
        <f t="shared" si="15"/>
        <v>168</v>
      </c>
      <c r="B182" s="11">
        <v>14</v>
      </c>
      <c r="C182" s="12">
        <f t="shared" si="16"/>
        <v>474344.90468237217</v>
      </c>
      <c r="D182" s="12">
        <f t="shared" si="17"/>
        <v>3837.1233609776145</v>
      </c>
      <c r="E182" s="12">
        <f t="shared" si="12"/>
        <v>2371.7245234118609</v>
      </c>
      <c r="F182" s="12">
        <f t="shared" si="13"/>
        <v>1465.3988375657536</v>
      </c>
      <c r="G182" s="12">
        <f t="shared" si="14"/>
        <v>472879.50584480644</v>
      </c>
    </row>
    <row r="183" spans="1:7" x14ac:dyDescent="0.35">
      <c r="A183" s="11">
        <f t="shared" si="15"/>
        <v>169</v>
      </c>
      <c r="B183" s="11"/>
      <c r="C183" s="12">
        <f t="shared" si="16"/>
        <v>472879.50584480644</v>
      </c>
      <c r="D183" s="12">
        <f t="shared" si="17"/>
        <v>3837.1233609776145</v>
      </c>
      <c r="E183" s="12">
        <f t="shared" si="12"/>
        <v>2364.397529224032</v>
      </c>
      <c r="F183" s="12">
        <f t="shared" si="13"/>
        <v>1472.7258317535825</v>
      </c>
      <c r="G183" s="12">
        <f t="shared" si="14"/>
        <v>471406.78001305286</v>
      </c>
    </row>
    <row r="184" spans="1:7" x14ac:dyDescent="0.35">
      <c r="A184" s="11">
        <f t="shared" si="15"/>
        <v>170</v>
      </c>
      <c r="B184" s="11"/>
      <c r="C184" s="12">
        <f t="shared" si="16"/>
        <v>471406.78001305286</v>
      </c>
      <c r="D184" s="12">
        <f t="shared" si="17"/>
        <v>3837.1233609776145</v>
      </c>
      <c r="E184" s="12">
        <f t="shared" si="12"/>
        <v>2357.0339000652643</v>
      </c>
      <c r="F184" s="12">
        <f t="shared" si="13"/>
        <v>1480.0894609123502</v>
      </c>
      <c r="G184" s="12">
        <f t="shared" si="14"/>
        <v>469926.69055214053</v>
      </c>
    </row>
    <row r="185" spans="1:7" x14ac:dyDescent="0.35">
      <c r="A185" s="11">
        <f t="shared" si="15"/>
        <v>171</v>
      </c>
      <c r="B185" s="11"/>
      <c r="C185" s="12">
        <f t="shared" si="16"/>
        <v>469926.69055214053</v>
      </c>
      <c r="D185" s="12">
        <f t="shared" si="17"/>
        <v>3837.1233609776145</v>
      </c>
      <c r="E185" s="12">
        <f t="shared" si="12"/>
        <v>2349.6334527607028</v>
      </c>
      <c r="F185" s="12">
        <f t="shared" si="13"/>
        <v>1487.4899082169118</v>
      </c>
      <c r="G185" s="12">
        <f t="shared" si="14"/>
        <v>468439.2006439236</v>
      </c>
    </row>
    <row r="186" spans="1:7" x14ac:dyDescent="0.35">
      <c r="A186" s="11">
        <f t="shared" si="15"/>
        <v>172</v>
      </c>
      <c r="B186" s="11"/>
      <c r="C186" s="12">
        <f t="shared" si="16"/>
        <v>468439.2006439236</v>
      </c>
      <c r="D186" s="12">
        <f t="shared" si="17"/>
        <v>3837.1233609776145</v>
      </c>
      <c r="E186" s="12">
        <f t="shared" si="12"/>
        <v>2342.196003219618</v>
      </c>
      <c r="F186" s="12">
        <f t="shared" si="13"/>
        <v>1494.9273577579966</v>
      </c>
      <c r="G186" s="12">
        <f t="shared" si="14"/>
        <v>466944.27328616561</v>
      </c>
    </row>
    <row r="187" spans="1:7" x14ac:dyDescent="0.35">
      <c r="A187" s="11">
        <f t="shared" si="15"/>
        <v>173</v>
      </c>
      <c r="B187" s="11"/>
      <c r="C187" s="12">
        <f t="shared" si="16"/>
        <v>466944.27328616561</v>
      </c>
      <c r="D187" s="12">
        <f t="shared" si="17"/>
        <v>3837.1233609776145</v>
      </c>
      <c r="E187" s="12">
        <f t="shared" si="12"/>
        <v>2334.7213664308283</v>
      </c>
      <c r="F187" s="12">
        <f t="shared" si="13"/>
        <v>1502.4019945467862</v>
      </c>
      <c r="G187" s="12">
        <f t="shared" si="14"/>
        <v>465441.87129161885</v>
      </c>
    </row>
    <row r="188" spans="1:7" x14ac:dyDescent="0.35">
      <c r="A188" s="11">
        <f t="shared" si="15"/>
        <v>174</v>
      </c>
      <c r="B188" s="11"/>
      <c r="C188" s="12">
        <f t="shared" si="16"/>
        <v>465441.87129161885</v>
      </c>
      <c r="D188" s="12">
        <f t="shared" si="17"/>
        <v>3837.1233609776145</v>
      </c>
      <c r="E188" s="12">
        <f t="shared" si="12"/>
        <v>2327.2093564580941</v>
      </c>
      <c r="F188" s="12">
        <f t="shared" si="13"/>
        <v>1509.9140045195204</v>
      </c>
      <c r="G188" s="12">
        <f t="shared" si="14"/>
        <v>463931.95728709933</v>
      </c>
    </row>
    <row r="189" spans="1:7" x14ac:dyDescent="0.35">
      <c r="A189" s="11">
        <f t="shared" si="15"/>
        <v>175</v>
      </c>
      <c r="B189" s="11"/>
      <c r="C189" s="12">
        <f t="shared" si="16"/>
        <v>463931.95728709933</v>
      </c>
      <c r="D189" s="12">
        <f t="shared" si="17"/>
        <v>3837.1233609776145</v>
      </c>
      <c r="E189" s="12">
        <f t="shared" si="12"/>
        <v>2319.6597864354967</v>
      </c>
      <c r="F189" s="12">
        <f t="shared" si="13"/>
        <v>1517.4635745421178</v>
      </c>
      <c r="G189" s="12">
        <f t="shared" si="14"/>
        <v>462414.49371255719</v>
      </c>
    </row>
    <row r="190" spans="1:7" x14ac:dyDescent="0.35">
      <c r="A190" s="11">
        <f t="shared" si="15"/>
        <v>176</v>
      </c>
      <c r="B190" s="11"/>
      <c r="C190" s="12">
        <f t="shared" si="16"/>
        <v>462414.49371255719</v>
      </c>
      <c r="D190" s="12">
        <f t="shared" si="17"/>
        <v>3837.1233609776145</v>
      </c>
      <c r="E190" s="12">
        <f t="shared" si="12"/>
        <v>2312.0724685627861</v>
      </c>
      <c r="F190" s="12">
        <f t="shared" si="13"/>
        <v>1525.0508924148285</v>
      </c>
      <c r="G190" s="12">
        <f t="shared" si="14"/>
        <v>460889.44282014237</v>
      </c>
    </row>
    <row r="191" spans="1:7" x14ac:dyDescent="0.35">
      <c r="A191" s="11">
        <f t="shared" si="15"/>
        <v>177</v>
      </c>
      <c r="B191" s="11"/>
      <c r="C191" s="12">
        <f t="shared" si="16"/>
        <v>460889.44282014237</v>
      </c>
      <c r="D191" s="12">
        <f t="shared" si="17"/>
        <v>3837.1233609776145</v>
      </c>
      <c r="E191" s="12">
        <f t="shared" si="12"/>
        <v>2304.4472141007118</v>
      </c>
      <c r="F191" s="12">
        <f t="shared" si="13"/>
        <v>1532.6761468769027</v>
      </c>
      <c r="G191" s="12">
        <f t="shared" si="14"/>
        <v>459356.76667326549</v>
      </c>
    </row>
    <row r="192" spans="1:7" x14ac:dyDescent="0.35">
      <c r="A192" s="11">
        <f t="shared" si="15"/>
        <v>178</v>
      </c>
      <c r="B192" s="11"/>
      <c r="C192" s="12">
        <f t="shared" si="16"/>
        <v>459356.76667326549</v>
      </c>
      <c r="D192" s="12">
        <f t="shared" si="17"/>
        <v>3837.1233609776145</v>
      </c>
      <c r="E192" s="12">
        <f t="shared" si="12"/>
        <v>2296.7838333663276</v>
      </c>
      <c r="F192" s="12">
        <f t="shared" si="13"/>
        <v>1540.3395276112869</v>
      </c>
      <c r="G192" s="12">
        <f t="shared" si="14"/>
        <v>457816.42714565422</v>
      </c>
    </row>
    <row r="193" spans="1:7" x14ac:dyDescent="0.35">
      <c r="A193" s="11">
        <f t="shared" si="15"/>
        <v>179</v>
      </c>
      <c r="B193" s="11"/>
      <c r="C193" s="12">
        <f t="shared" si="16"/>
        <v>457816.42714565422</v>
      </c>
      <c r="D193" s="12">
        <f t="shared" si="17"/>
        <v>3837.1233609776145</v>
      </c>
      <c r="E193" s="12">
        <f t="shared" si="12"/>
        <v>2289.0821357282712</v>
      </c>
      <c r="F193" s="12">
        <f t="shared" si="13"/>
        <v>1548.0412252493434</v>
      </c>
      <c r="G193" s="12">
        <f t="shared" si="14"/>
        <v>456268.38592040486</v>
      </c>
    </row>
    <row r="194" spans="1:7" x14ac:dyDescent="0.35">
      <c r="A194" s="11">
        <f t="shared" si="15"/>
        <v>180</v>
      </c>
      <c r="B194" s="11">
        <v>15</v>
      </c>
      <c r="C194" s="12">
        <f t="shared" si="16"/>
        <v>456268.38592040486</v>
      </c>
      <c r="D194" s="12">
        <f t="shared" si="17"/>
        <v>3837.1233609776145</v>
      </c>
      <c r="E194" s="12">
        <f t="shared" si="12"/>
        <v>2281.3419296020243</v>
      </c>
      <c r="F194" s="12">
        <f t="shared" si="13"/>
        <v>1555.7814313755903</v>
      </c>
      <c r="G194" s="12">
        <f t="shared" si="14"/>
        <v>454712.60448902927</v>
      </c>
    </row>
    <row r="195" spans="1:7" x14ac:dyDescent="0.35">
      <c r="A195" s="11">
        <f t="shared" si="15"/>
        <v>181</v>
      </c>
      <c r="B195" s="11"/>
      <c r="C195" s="12">
        <f t="shared" si="16"/>
        <v>454712.60448902927</v>
      </c>
      <c r="D195" s="12">
        <f t="shared" si="17"/>
        <v>3837.1233609776145</v>
      </c>
      <c r="E195" s="12">
        <f t="shared" si="12"/>
        <v>2273.5630224451465</v>
      </c>
      <c r="F195" s="12">
        <f t="shared" si="13"/>
        <v>1563.560338532468</v>
      </c>
      <c r="G195" s="12">
        <f t="shared" si="14"/>
        <v>453149.04415049677</v>
      </c>
    </row>
    <row r="196" spans="1:7" x14ac:dyDescent="0.35">
      <c r="A196" s="11">
        <f t="shared" si="15"/>
        <v>182</v>
      </c>
      <c r="B196" s="11"/>
      <c r="C196" s="12">
        <f t="shared" si="16"/>
        <v>453149.04415049677</v>
      </c>
      <c r="D196" s="12">
        <f t="shared" si="17"/>
        <v>3837.1233609776145</v>
      </c>
      <c r="E196" s="12">
        <f t="shared" si="12"/>
        <v>2265.7452207524839</v>
      </c>
      <c r="F196" s="12">
        <f t="shared" si="13"/>
        <v>1571.3781402251307</v>
      </c>
      <c r="G196" s="12">
        <f t="shared" si="14"/>
        <v>451577.66601027164</v>
      </c>
    </row>
    <row r="197" spans="1:7" x14ac:dyDescent="0.35">
      <c r="A197" s="11">
        <f t="shared" si="15"/>
        <v>183</v>
      </c>
      <c r="B197" s="11"/>
      <c r="C197" s="12">
        <f t="shared" si="16"/>
        <v>451577.66601027164</v>
      </c>
      <c r="D197" s="12">
        <f t="shared" si="17"/>
        <v>3837.1233609776145</v>
      </c>
      <c r="E197" s="12">
        <f t="shared" si="12"/>
        <v>2257.8883300513585</v>
      </c>
      <c r="F197" s="12">
        <f t="shared" si="13"/>
        <v>1579.2350309262561</v>
      </c>
      <c r="G197" s="12">
        <f t="shared" si="14"/>
        <v>449998.4309793454</v>
      </c>
    </row>
    <row r="198" spans="1:7" x14ac:dyDescent="0.35">
      <c r="A198" s="11">
        <f t="shared" si="15"/>
        <v>184</v>
      </c>
      <c r="B198" s="11"/>
      <c r="C198" s="12">
        <f t="shared" si="16"/>
        <v>449998.4309793454</v>
      </c>
      <c r="D198" s="12">
        <f t="shared" si="17"/>
        <v>3837.1233609776145</v>
      </c>
      <c r="E198" s="12">
        <f t="shared" si="12"/>
        <v>2249.9921548967272</v>
      </c>
      <c r="F198" s="12">
        <f t="shared" si="13"/>
        <v>1587.1312060808873</v>
      </c>
      <c r="G198" s="12">
        <f t="shared" si="14"/>
        <v>448411.2997732645</v>
      </c>
    </row>
    <row r="199" spans="1:7" x14ac:dyDescent="0.35">
      <c r="A199" s="11">
        <f t="shared" si="15"/>
        <v>185</v>
      </c>
      <c r="B199" s="11"/>
      <c r="C199" s="12">
        <f t="shared" si="16"/>
        <v>448411.2997732645</v>
      </c>
      <c r="D199" s="12">
        <f t="shared" si="17"/>
        <v>3837.1233609776145</v>
      </c>
      <c r="E199" s="12">
        <f t="shared" si="12"/>
        <v>2242.0564988663227</v>
      </c>
      <c r="F199" s="12">
        <f t="shared" si="13"/>
        <v>1595.0668621112918</v>
      </c>
      <c r="G199" s="12">
        <f t="shared" si="14"/>
        <v>446816.23291115323</v>
      </c>
    </row>
    <row r="200" spans="1:7" x14ac:dyDescent="0.35">
      <c r="A200" s="11">
        <f t="shared" si="15"/>
        <v>186</v>
      </c>
      <c r="B200" s="11"/>
      <c r="C200" s="12">
        <f t="shared" si="16"/>
        <v>446816.23291115323</v>
      </c>
      <c r="D200" s="12">
        <f t="shared" si="17"/>
        <v>3837.1233609776145</v>
      </c>
      <c r="E200" s="12">
        <f t="shared" si="12"/>
        <v>2234.081164555766</v>
      </c>
      <c r="F200" s="12">
        <f t="shared" si="13"/>
        <v>1603.0421964218485</v>
      </c>
      <c r="G200" s="12">
        <f t="shared" si="14"/>
        <v>445213.19071473141</v>
      </c>
    </row>
    <row r="201" spans="1:7" x14ac:dyDescent="0.35">
      <c r="A201" s="11">
        <f t="shared" si="15"/>
        <v>187</v>
      </c>
      <c r="B201" s="11"/>
      <c r="C201" s="12">
        <f t="shared" si="16"/>
        <v>445213.19071473141</v>
      </c>
      <c r="D201" s="12">
        <f t="shared" si="17"/>
        <v>3837.1233609776145</v>
      </c>
      <c r="E201" s="12">
        <f t="shared" si="12"/>
        <v>2226.0659535736572</v>
      </c>
      <c r="F201" s="12">
        <f t="shared" si="13"/>
        <v>1611.0574074039573</v>
      </c>
      <c r="G201" s="12">
        <f t="shared" si="14"/>
        <v>443602.13330732746</v>
      </c>
    </row>
    <row r="202" spans="1:7" x14ac:dyDescent="0.35">
      <c r="A202" s="11">
        <f t="shared" si="15"/>
        <v>188</v>
      </c>
      <c r="B202" s="11"/>
      <c r="C202" s="12">
        <f t="shared" si="16"/>
        <v>443602.13330732746</v>
      </c>
      <c r="D202" s="12">
        <f t="shared" si="17"/>
        <v>3837.1233609776145</v>
      </c>
      <c r="E202" s="12">
        <f t="shared" si="12"/>
        <v>2218.0106665366375</v>
      </c>
      <c r="F202" s="12">
        <f t="shared" si="13"/>
        <v>1619.1126944409771</v>
      </c>
      <c r="G202" s="12">
        <f t="shared" si="14"/>
        <v>441983.02061288647</v>
      </c>
    </row>
    <row r="203" spans="1:7" x14ac:dyDescent="0.35">
      <c r="A203" s="11">
        <f t="shared" si="15"/>
        <v>189</v>
      </c>
      <c r="B203" s="11"/>
      <c r="C203" s="12">
        <f t="shared" si="16"/>
        <v>441983.02061288647</v>
      </c>
      <c r="D203" s="12">
        <f t="shared" si="17"/>
        <v>3837.1233609776145</v>
      </c>
      <c r="E203" s="12">
        <f t="shared" si="12"/>
        <v>2209.9151030644325</v>
      </c>
      <c r="F203" s="12">
        <f t="shared" si="13"/>
        <v>1627.208257913182</v>
      </c>
      <c r="G203" s="12">
        <f t="shared" si="14"/>
        <v>440355.81235497328</v>
      </c>
    </row>
    <row r="204" spans="1:7" x14ac:dyDescent="0.35">
      <c r="A204" s="11">
        <f t="shared" si="15"/>
        <v>190</v>
      </c>
      <c r="B204" s="11"/>
      <c r="C204" s="12">
        <f t="shared" si="16"/>
        <v>440355.81235497328</v>
      </c>
      <c r="D204" s="12">
        <f t="shared" si="17"/>
        <v>3837.1233609776145</v>
      </c>
      <c r="E204" s="12">
        <f t="shared" si="12"/>
        <v>2201.7790617748665</v>
      </c>
      <c r="F204" s="12">
        <f t="shared" si="13"/>
        <v>1635.3442992027481</v>
      </c>
      <c r="G204" s="12">
        <f t="shared" si="14"/>
        <v>438720.46805577056</v>
      </c>
    </row>
    <row r="205" spans="1:7" x14ac:dyDescent="0.35">
      <c r="A205" s="11">
        <f t="shared" si="15"/>
        <v>191</v>
      </c>
      <c r="B205" s="11"/>
      <c r="C205" s="12">
        <f t="shared" si="16"/>
        <v>438720.46805577056</v>
      </c>
      <c r="D205" s="12">
        <f t="shared" si="17"/>
        <v>3837.1233609776145</v>
      </c>
      <c r="E205" s="12">
        <f t="shared" si="12"/>
        <v>2193.6023402788528</v>
      </c>
      <c r="F205" s="12">
        <f t="shared" si="13"/>
        <v>1643.5210206987617</v>
      </c>
      <c r="G205" s="12">
        <f t="shared" si="14"/>
        <v>437076.94703507179</v>
      </c>
    </row>
    <row r="206" spans="1:7" x14ac:dyDescent="0.35">
      <c r="A206" s="11">
        <f t="shared" si="15"/>
        <v>192</v>
      </c>
      <c r="B206" s="11">
        <v>16</v>
      </c>
      <c r="C206" s="12">
        <f t="shared" si="16"/>
        <v>437076.94703507179</v>
      </c>
      <c r="D206" s="12">
        <f t="shared" si="17"/>
        <v>3837.1233609776145</v>
      </c>
      <c r="E206" s="12">
        <f t="shared" si="12"/>
        <v>2185.3847351753589</v>
      </c>
      <c r="F206" s="12">
        <f t="shared" si="13"/>
        <v>1651.7386258022557</v>
      </c>
      <c r="G206" s="12">
        <f t="shared" si="14"/>
        <v>435425.20840926951</v>
      </c>
    </row>
    <row r="207" spans="1:7" x14ac:dyDescent="0.35">
      <c r="A207" s="11">
        <f t="shared" si="15"/>
        <v>193</v>
      </c>
      <c r="B207" s="11"/>
      <c r="C207" s="12">
        <f t="shared" si="16"/>
        <v>435425.20840926951</v>
      </c>
      <c r="D207" s="12">
        <f t="shared" si="17"/>
        <v>3837.1233609776145</v>
      </c>
      <c r="E207" s="12">
        <f t="shared" si="12"/>
        <v>2177.1260420463477</v>
      </c>
      <c r="F207" s="12">
        <f t="shared" si="13"/>
        <v>1659.9973189312668</v>
      </c>
      <c r="G207" s="12">
        <f t="shared" si="14"/>
        <v>433765.21109033824</v>
      </c>
    </row>
    <row r="208" spans="1:7" x14ac:dyDescent="0.35">
      <c r="A208" s="11">
        <f t="shared" si="15"/>
        <v>194</v>
      </c>
      <c r="B208" s="11"/>
      <c r="C208" s="12">
        <f t="shared" si="16"/>
        <v>433765.21109033824</v>
      </c>
      <c r="D208" s="12">
        <f t="shared" si="17"/>
        <v>3837.1233609776145</v>
      </c>
      <c r="E208" s="12">
        <f t="shared" ref="E208:E271" si="18">C208*D$6</f>
        <v>2168.8260554516914</v>
      </c>
      <c r="F208" s="12">
        <f t="shared" ref="F208:F271" si="19">D208-E208</f>
        <v>1668.2973055259231</v>
      </c>
      <c r="G208" s="12">
        <f t="shared" ref="G208:G271" si="20">C208-F208</f>
        <v>432096.91378481232</v>
      </c>
    </row>
    <row r="209" spans="1:7" x14ac:dyDescent="0.35">
      <c r="A209" s="11">
        <f t="shared" ref="A209:A272" si="21">A208+1</f>
        <v>195</v>
      </c>
      <c r="B209" s="11"/>
      <c r="C209" s="12">
        <f t="shared" ref="C209:C272" si="22">G208</f>
        <v>432096.91378481232</v>
      </c>
      <c r="D209" s="12">
        <f t="shared" ref="D209:D272" si="23">IF(G208&lt;-PMT($D$6,$D$4,$D$2),G208*(1+$D$6),(-PMT($D$6,$D$4,$D$2,,)))</f>
        <v>3837.1233609776145</v>
      </c>
      <c r="E209" s="12">
        <f t="shared" si="18"/>
        <v>2160.4845689240615</v>
      </c>
      <c r="F209" s="12">
        <f t="shared" si="19"/>
        <v>1676.6387920535531</v>
      </c>
      <c r="G209" s="12">
        <f t="shared" si="20"/>
        <v>430420.27499275876</v>
      </c>
    </row>
    <row r="210" spans="1:7" x14ac:dyDescent="0.35">
      <c r="A210" s="11">
        <f t="shared" si="21"/>
        <v>196</v>
      </c>
      <c r="B210" s="11"/>
      <c r="C210" s="12">
        <f t="shared" si="22"/>
        <v>430420.27499275876</v>
      </c>
      <c r="D210" s="12">
        <f t="shared" si="23"/>
        <v>3837.1233609776145</v>
      </c>
      <c r="E210" s="12">
        <f t="shared" si="18"/>
        <v>2152.1013749637937</v>
      </c>
      <c r="F210" s="12">
        <f t="shared" si="19"/>
        <v>1685.0219860138209</v>
      </c>
      <c r="G210" s="12">
        <f t="shared" si="20"/>
        <v>428735.25300674496</v>
      </c>
    </row>
    <row r="211" spans="1:7" x14ac:dyDescent="0.35">
      <c r="A211" s="11">
        <f t="shared" si="21"/>
        <v>197</v>
      </c>
      <c r="B211" s="11"/>
      <c r="C211" s="12">
        <f t="shared" si="22"/>
        <v>428735.25300674496</v>
      </c>
      <c r="D211" s="12">
        <f t="shared" si="23"/>
        <v>3837.1233609776145</v>
      </c>
      <c r="E211" s="12">
        <f t="shared" si="18"/>
        <v>2143.676265033725</v>
      </c>
      <c r="F211" s="12">
        <f t="shared" si="19"/>
        <v>1693.4470959438895</v>
      </c>
      <c r="G211" s="12">
        <f t="shared" si="20"/>
        <v>427041.80591080105</v>
      </c>
    </row>
    <row r="212" spans="1:7" x14ac:dyDescent="0.35">
      <c r="A212" s="11">
        <f t="shared" si="21"/>
        <v>198</v>
      </c>
      <c r="B212" s="11"/>
      <c r="C212" s="12">
        <f t="shared" si="22"/>
        <v>427041.80591080105</v>
      </c>
      <c r="D212" s="12">
        <f t="shared" si="23"/>
        <v>3837.1233609776145</v>
      </c>
      <c r="E212" s="12">
        <f t="shared" si="18"/>
        <v>2135.2090295540052</v>
      </c>
      <c r="F212" s="12">
        <f t="shared" si="19"/>
        <v>1701.9143314236094</v>
      </c>
      <c r="G212" s="12">
        <f t="shared" si="20"/>
        <v>425339.89157937746</v>
      </c>
    </row>
    <row r="213" spans="1:7" x14ac:dyDescent="0.35">
      <c r="A213" s="11">
        <f t="shared" si="21"/>
        <v>199</v>
      </c>
      <c r="B213" s="11"/>
      <c r="C213" s="12">
        <f t="shared" si="22"/>
        <v>425339.89157937746</v>
      </c>
      <c r="D213" s="12">
        <f t="shared" si="23"/>
        <v>3837.1233609776145</v>
      </c>
      <c r="E213" s="12">
        <f t="shared" si="18"/>
        <v>2126.6994578968875</v>
      </c>
      <c r="F213" s="12">
        <f t="shared" si="19"/>
        <v>1710.4239030807271</v>
      </c>
      <c r="G213" s="12">
        <f t="shared" si="20"/>
        <v>423629.46767629671</v>
      </c>
    </row>
    <row r="214" spans="1:7" x14ac:dyDescent="0.35">
      <c r="A214" s="11">
        <f t="shared" si="21"/>
        <v>200</v>
      </c>
      <c r="B214" s="11"/>
      <c r="C214" s="12">
        <f t="shared" si="22"/>
        <v>423629.46767629671</v>
      </c>
      <c r="D214" s="12">
        <f t="shared" si="23"/>
        <v>3837.1233609776145</v>
      </c>
      <c r="E214" s="12">
        <f t="shared" si="18"/>
        <v>2118.1473383814837</v>
      </c>
      <c r="F214" s="12">
        <f t="shared" si="19"/>
        <v>1718.9760225961309</v>
      </c>
      <c r="G214" s="12">
        <f t="shared" si="20"/>
        <v>421910.49165370059</v>
      </c>
    </row>
    <row r="215" spans="1:7" x14ac:dyDescent="0.35">
      <c r="A215" s="11">
        <f t="shared" si="21"/>
        <v>201</v>
      </c>
      <c r="B215" s="11"/>
      <c r="C215" s="12">
        <f t="shared" si="22"/>
        <v>421910.49165370059</v>
      </c>
      <c r="D215" s="12">
        <f t="shared" si="23"/>
        <v>3837.1233609776145</v>
      </c>
      <c r="E215" s="12">
        <f t="shared" si="18"/>
        <v>2109.552458268503</v>
      </c>
      <c r="F215" s="12">
        <f t="shared" si="19"/>
        <v>1727.5709027091116</v>
      </c>
      <c r="G215" s="12">
        <f t="shared" si="20"/>
        <v>420182.9207509915</v>
      </c>
    </row>
    <row r="216" spans="1:7" x14ac:dyDescent="0.35">
      <c r="A216" s="11">
        <f t="shared" si="21"/>
        <v>202</v>
      </c>
      <c r="B216" s="11"/>
      <c r="C216" s="12">
        <f t="shared" si="22"/>
        <v>420182.9207509915</v>
      </c>
      <c r="D216" s="12">
        <f t="shared" si="23"/>
        <v>3837.1233609776145</v>
      </c>
      <c r="E216" s="12">
        <f t="shared" si="18"/>
        <v>2100.9146037549576</v>
      </c>
      <c r="F216" s="12">
        <f t="shared" si="19"/>
        <v>1736.2087572226569</v>
      </c>
      <c r="G216" s="12">
        <f t="shared" si="20"/>
        <v>418446.71199376887</v>
      </c>
    </row>
    <row r="217" spans="1:7" x14ac:dyDescent="0.35">
      <c r="A217" s="11">
        <f t="shared" si="21"/>
        <v>203</v>
      </c>
      <c r="B217" s="11"/>
      <c r="C217" s="12">
        <f t="shared" si="22"/>
        <v>418446.71199376887</v>
      </c>
      <c r="D217" s="12">
        <f t="shared" si="23"/>
        <v>3837.1233609776145</v>
      </c>
      <c r="E217" s="12">
        <f t="shared" si="18"/>
        <v>2092.2335599688445</v>
      </c>
      <c r="F217" s="12">
        <f t="shared" si="19"/>
        <v>1744.8898010087701</v>
      </c>
      <c r="G217" s="12">
        <f t="shared" si="20"/>
        <v>416701.82219276013</v>
      </c>
    </row>
    <row r="218" spans="1:7" x14ac:dyDescent="0.35">
      <c r="A218" s="11">
        <f t="shared" si="21"/>
        <v>204</v>
      </c>
      <c r="B218" s="11">
        <v>17</v>
      </c>
      <c r="C218" s="12">
        <f t="shared" si="22"/>
        <v>416701.82219276013</v>
      </c>
      <c r="D218" s="12">
        <f t="shared" si="23"/>
        <v>3837.1233609776145</v>
      </c>
      <c r="E218" s="12">
        <f t="shared" si="18"/>
        <v>2083.5091109638006</v>
      </c>
      <c r="F218" s="12">
        <f t="shared" si="19"/>
        <v>1753.6142500138139</v>
      </c>
      <c r="G218" s="12">
        <f t="shared" si="20"/>
        <v>414948.20794274629</v>
      </c>
    </row>
    <row r="219" spans="1:7" x14ac:dyDescent="0.35">
      <c r="A219" s="11">
        <f t="shared" si="21"/>
        <v>205</v>
      </c>
      <c r="B219" s="11"/>
      <c r="C219" s="12">
        <f t="shared" si="22"/>
        <v>414948.20794274629</v>
      </c>
      <c r="D219" s="12">
        <f t="shared" si="23"/>
        <v>3837.1233609776145</v>
      </c>
      <c r="E219" s="12">
        <f t="shared" si="18"/>
        <v>2074.7410397137314</v>
      </c>
      <c r="F219" s="12">
        <f t="shared" si="19"/>
        <v>1762.3823212638831</v>
      </c>
      <c r="G219" s="12">
        <f t="shared" si="20"/>
        <v>413185.82562148239</v>
      </c>
    </row>
    <row r="220" spans="1:7" x14ac:dyDescent="0.35">
      <c r="A220" s="11">
        <f t="shared" si="21"/>
        <v>206</v>
      </c>
      <c r="B220" s="11"/>
      <c r="C220" s="12">
        <f t="shared" si="22"/>
        <v>413185.82562148239</v>
      </c>
      <c r="D220" s="12">
        <f t="shared" si="23"/>
        <v>3837.1233609776145</v>
      </c>
      <c r="E220" s="12">
        <f t="shared" si="18"/>
        <v>2065.929128107412</v>
      </c>
      <c r="F220" s="12">
        <f t="shared" si="19"/>
        <v>1771.1942328702025</v>
      </c>
      <c r="G220" s="12">
        <f t="shared" si="20"/>
        <v>411414.63138861221</v>
      </c>
    </row>
    <row r="221" spans="1:7" x14ac:dyDescent="0.35">
      <c r="A221" s="11">
        <f t="shared" si="21"/>
        <v>207</v>
      </c>
      <c r="B221" s="11"/>
      <c r="C221" s="12">
        <f t="shared" si="22"/>
        <v>411414.63138861221</v>
      </c>
      <c r="D221" s="12">
        <f t="shared" si="23"/>
        <v>3837.1233609776145</v>
      </c>
      <c r="E221" s="12">
        <f t="shared" si="18"/>
        <v>2057.0731569430609</v>
      </c>
      <c r="F221" s="12">
        <f t="shared" si="19"/>
        <v>1780.0502040345536</v>
      </c>
      <c r="G221" s="12">
        <f t="shared" si="20"/>
        <v>409634.58118457766</v>
      </c>
    </row>
    <row r="222" spans="1:7" x14ac:dyDescent="0.35">
      <c r="A222" s="11">
        <f t="shared" si="21"/>
        <v>208</v>
      </c>
      <c r="B222" s="11"/>
      <c r="C222" s="12">
        <f t="shared" si="22"/>
        <v>409634.58118457766</v>
      </c>
      <c r="D222" s="12">
        <f t="shared" si="23"/>
        <v>3837.1233609776145</v>
      </c>
      <c r="E222" s="12">
        <f t="shared" si="18"/>
        <v>2048.1729059228883</v>
      </c>
      <c r="F222" s="12">
        <f t="shared" si="19"/>
        <v>1788.9504550547263</v>
      </c>
      <c r="G222" s="12">
        <f t="shared" si="20"/>
        <v>407845.63072952296</v>
      </c>
    </row>
    <row r="223" spans="1:7" x14ac:dyDescent="0.35">
      <c r="A223" s="11">
        <f t="shared" si="21"/>
        <v>209</v>
      </c>
      <c r="B223" s="11"/>
      <c r="C223" s="12">
        <f t="shared" si="22"/>
        <v>407845.63072952296</v>
      </c>
      <c r="D223" s="12">
        <f t="shared" si="23"/>
        <v>3837.1233609776145</v>
      </c>
      <c r="E223" s="12">
        <f t="shared" si="18"/>
        <v>2039.2281536476148</v>
      </c>
      <c r="F223" s="12">
        <f t="shared" si="19"/>
        <v>1797.8952073299997</v>
      </c>
      <c r="G223" s="12">
        <f t="shared" si="20"/>
        <v>406047.73552219296</v>
      </c>
    </row>
    <row r="224" spans="1:7" x14ac:dyDescent="0.35">
      <c r="A224" s="11">
        <f t="shared" si="21"/>
        <v>210</v>
      </c>
      <c r="B224" s="11"/>
      <c r="C224" s="12">
        <f t="shared" si="22"/>
        <v>406047.73552219296</v>
      </c>
      <c r="D224" s="12">
        <f t="shared" si="23"/>
        <v>3837.1233609776145</v>
      </c>
      <c r="E224" s="12">
        <f t="shared" si="18"/>
        <v>2030.2386776109649</v>
      </c>
      <c r="F224" s="12">
        <f t="shared" si="19"/>
        <v>1806.8846833666496</v>
      </c>
      <c r="G224" s="12">
        <f t="shared" si="20"/>
        <v>404240.85083882633</v>
      </c>
    </row>
    <row r="225" spans="1:7" x14ac:dyDescent="0.35">
      <c r="A225" s="11">
        <f t="shared" si="21"/>
        <v>211</v>
      </c>
      <c r="B225" s="11"/>
      <c r="C225" s="12">
        <f t="shared" si="22"/>
        <v>404240.85083882633</v>
      </c>
      <c r="D225" s="12">
        <f t="shared" si="23"/>
        <v>3837.1233609776145</v>
      </c>
      <c r="E225" s="12">
        <f t="shared" si="18"/>
        <v>2021.2042541941316</v>
      </c>
      <c r="F225" s="12">
        <f t="shared" si="19"/>
        <v>1815.9191067834829</v>
      </c>
      <c r="G225" s="12">
        <f t="shared" si="20"/>
        <v>402424.93173204287</v>
      </c>
    </row>
    <row r="226" spans="1:7" x14ac:dyDescent="0.35">
      <c r="A226" s="11">
        <f t="shared" si="21"/>
        <v>212</v>
      </c>
      <c r="B226" s="11"/>
      <c r="C226" s="12">
        <f t="shared" si="22"/>
        <v>402424.93173204287</v>
      </c>
      <c r="D226" s="12">
        <f t="shared" si="23"/>
        <v>3837.1233609776145</v>
      </c>
      <c r="E226" s="12">
        <f t="shared" si="18"/>
        <v>2012.1246586602144</v>
      </c>
      <c r="F226" s="12">
        <f t="shared" si="19"/>
        <v>1824.9987023174001</v>
      </c>
      <c r="G226" s="12">
        <f t="shared" si="20"/>
        <v>400599.93302972545</v>
      </c>
    </row>
    <row r="227" spans="1:7" x14ac:dyDescent="0.35">
      <c r="A227" s="11">
        <f t="shared" si="21"/>
        <v>213</v>
      </c>
      <c r="B227" s="11"/>
      <c r="C227" s="12">
        <f t="shared" si="22"/>
        <v>400599.93302972545</v>
      </c>
      <c r="D227" s="12">
        <f t="shared" si="23"/>
        <v>3837.1233609776145</v>
      </c>
      <c r="E227" s="12">
        <f t="shared" si="18"/>
        <v>2002.9996651486274</v>
      </c>
      <c r="F227" s="12">
        <f t="shared" si="19"/>
        <v>1834.1236958289871</v>
      </c>
      <c r="G227" s="12">
        <f t="shared" si="20"/>
        <v>398765.80933389644</v>
      </c>
    </row>
    <row r="228" spans="1:7" x14ac:dyDescent="0.35">
      <c r="A228" s="11">
        <f t="shared" si="21"/>
        <v>214</v>
      </c>
      <c r="B228" s="11"/>
      <c r="C228" s="12">
        <f t="shared" si="22"/>
        <v>398765.80933389644</v>
      </c>
      <c r="D228" s="12">
        <f t="shared" si="23"/>
        <v>3837.1233609776145</v>
      </c>
      <c r="E228" s="12">
        <f t="shared" si="18"/>
        <v>1993.8290466694823</v>
      </c>
      <c r="F228" s="12">
        <f t="shared" si="19"/>
        <v>1843.2943143081322</v>
      </c>
      <c r="G228" s="12">
        <f t="shared" si="20"/>
        <v>396922.51501958829</v>
      </c>
    </row>
    <row r="229" spans="1:7" x14ac:dyDescent="0.35">
      <c r="A229" s="11">
        <f t="shared" si="21"/>
        <v>215</v>
      </c>
      <c r="B229" s="11"/>
      <c r="C229" s="12">
        <f t="shared" si="22"/>
        <v>396922.51501958829</v>
      </c>
      <c r="D229" s="12">
        <f t="shared" si="23"/>
        <v>3837.1233609776145</v>
      </c>
      <c r="E229" s="12">
        <f t="shared" si="18"/>
        <v>1984.6125750979415</v>
      </c>
      <c r="F229" s="12">
        <f t="shared" si="19"/>
        <v>1852.510785879673</v>
      </c>
      <c r="G229" s="12">
        <f t="shared" si="20"/>
        <v>395070.00423370861</v>
      </c>
    </row>
    <row r="230" spans="1:7" x14ac:dyDescent="0.35">
      <c r="A230" s="11">
        <f t="shared" si="21"/>
        <v>216</v>
      </c>
      <c r="B230" s="11">
        <v>18</v>
      </c>
      <c r="C230" s="12">
        <f t="shared" si="22"/>
        <v>395070.00423370861</v>
      </c>
      <c r="D230" s="12">
        <f t="shared" si="23"/>
        <v>3837.1233609776145</v>
      </c>
      <c r="E230" s="12">
        <f t="shared" si="18"/>
        <v>1975.350021168543</v>
      </c>
      <c r="F230" s="12">
        <f t="shared" si="19"/>
        <v>1861.7733398090716</v>
      </c>
      <c r="G230" s="12">
        <f t="shared" si="20"/>
        <v>393208.23089389951</v>
      </c>
    </row>
    <row r="231" spans="1:7" x14ac:dyDescent="0.35">
      <c r="A231" s="11">
        <f t="shared" si="21"/>
        <v>217</v>
      </c>
      <c r="B231" s="11"/>
      <c r="C231" s="12">
        <f t="shared" si="22"/>
        <v>393208.23089389951</v>
      </c>
      <c r="D231" s="12">
        <f t="shared" si="23"/>
        <v>3837.1233609776145</v>
      </c>
      <c r="E231" s="12">
        <f t="shared" si="18"/>
        <v>1966.0411544694975</v>
      </c>
      <c r="F231" s="12">
        <f t="shared" si="19"/>
        <v>1871.082206508117</v>
      </c>
      <c r="G231" s="12">
        <f t="shared" si="20"/>
        <v>391337.14868739137</v>
      </c>
    </row>
    <row r="232" spans="1:7" x14ac:dyDescent="0.35">
      <c r="A232" s="11">
        <f t="shared" si="21"/>
        <v>218</v>
      </c>
      <c r="B232" s="11"/>
      <c r="C232" s="12">
        <f t="shared" si="22"/>
        <v>391337.14868739137</v>
      </c>
      <c r="D232" s="12">
        <f t="shared" si="23"/>
        <v>3837.1233609776145</v>
      </c>
      <c r="E232" s="12">
        <f t="shared" si="18"/>
        <v>1956.685743436957</v>
      </c>
      <c r="F232" s="12">
        <f t="shared" si="19"/>
        <v>1880.4376175406576</v>
      </c>
      <c r="G232" s="12">
        <f t="shared" si="20"/>
        <v>389456.71106985072</v>
      </c>
    </row>
    <row r="233" spans="1:7" x14ac:dyDescent="0.35">
      <c r="A233" s="11">
        <f t="shared" si="21"/>
        <v>219</v>
      </c>
      <c r="B233" s="11"/>
      <c r="C233" s="12">
        <f t="shared" si="22"/>
        <v>389456.71106985072</v>
      </c>
      <c r="D233" s="12">
        <f t="shared" si="23"/>
        <v>3837.1233609776145</v>
      </c>
      <c r="E233" s="12">
        <f t="shared" si="18"/>
        <v>1947.2835553492537</v>
      </c>
      <c r="F233" s="12">
        <f t="shared" si="19"/>
        <v>1889.8398056283609</v>
      </c>
      <c r="G233" s="12">
        <f t="shared" si="20"/>
        <v>387566.87126422237</v>
      </c>
    </row>
    <row r="234" spans="1:7" x14ac:dyDescent="0.35">
      <c r="A234" s="11">
        <f t="shared" si="21"/>
        <v>220</v>
      </c>
      <c r="B234" s="11"/>
      <c r="C234" s="12">
        <f t="shared" si="22"/>
        <v>387566.87126422237</v>
      </c>
      <c r="D234" s="12">
        <f t="shared" si="23"/>
        <v>3837.1233609776145</v>
      </c>
      <c r="E234" s="12">
        <f t="shared" si="18"/>
        <v>1937.834356321112</v>
      </c>
      <c r="F234" s="12">
        <f t="shared" si="19"/>
        <v>1899.2890046565026</v>
      </c>
      <c r="G234" s="12">
        <f t="shared" si="20"/>
        <v>385667.58225956588</v>
      </c>
    </row>
    <row r="235" spans="1:7" x14ac:dyDescent="0.35">
      <c r="A235" s="11">
        <f t="shared" si="21"/>
        <v>221</v>
      </c>
      <c r="B235" s="11"/>
      <c r="C235" s="12">
        <f t="shared" si="22"/>
        <v>385667.58225956588</v>
      </c>
      <c r="D235" s="12">
        <f t="shared" si="23"/>
        <v>3837.1233609776145</v>
      </c>
      <c r="E235" s="12">
        <f t="shared" si="18"/>
        <v>1928.3379112978294</v>
      </c>
      <c r="F235" s="12">
        <f t="shared" si="19"/>
        <v>1908.7854496797852</v>
      </c>
      <c r="G235" s="12">
        <f t="shared" si="20"/>
        <v>383758.79680988612</v>
      </c>
    </row>
    <row r="236" spans="1:7" x14ac:dyDescent="0.35">
      <c r="A236" s="11">
        <f t="shared" si="21"/>
        <v>222</v>
      </c>
      <c r="B236" s="11"/>
      <c r="C236" s="12">
        <f t="shared" si="22"/>
        <v>383758.79680988612</v>
      </c>
      <c r="D236" s="12">
        <f t="shared" si="23"/>
        <v>3837.1233609776145</v>
      </c>
      <c r="E236" s="12">
        <f t="shared" si="18"/>
        <v>1918.7939840494307</v>
      </c>
      <c r="F236" s="12">
        <f t="shared" si="19"/>
        <v>1918.3293769281838</v>
      </c>
      <c r="G236" s="12">
        <f t="shared" si="20"/>
        <v>381840.46743295796</v>
      </c>
    </row>
    <row r="237" spans="1:7" x14ac:dyDescent="0.35">
      <c r="A237" s="11">
        <f t="shared" si="21"/>
        <v>223</v>
      </c>
      <c r="B237" s="11"/>
      <c r="C237" s="12">
        <f t="shared" si="22"/>
        <v>381840.46743295796</v>
      </c>
      <c r="D237" s="12">
        <f t="shared" si="23"/>
        <v>3837.1233609776145</v>
      </c>
      <c r="E237" s="12">
        <f t="shared" si="18"/>
        <v>1909.2023371647899</v>
      </c>
      <c r="F237" s="12">
        <f t="shared" si="19"/>
        <v>1927.9210238128246</v>
      </c>
      <c r="G237" s="12">
        <f t="shared" si="20"/>
        <v>379912.54640914511</v>
      </c>
    </row>
    <row r="238" spans="1:7" x14ac:dyDescent="0.35">
      <c r="A238" s="11">
        <f t="shared" si="21"/>
        <v>224</v>
      </c>
      <c r="B238" s="11"/>
      <c r="C238" s="12">
        <f t="shared" si="22"/>
        <v>379912.54640914511</v>
      </c>
      <c r="D238" s="12">
        <f t="shared" si="23"/>
        <v>3837.1233609776145</v>
      </c>
      <c r="E238" s="12">
        <f t="shared" si="18"/>
        <v>1899.5627320457256</v>
      </c>
      <c r="F238" s="12">
        <f t="shared" si="19"/>
        <v>1937.5606289318889</v>
      </c>
      <c r="G238" s="12">
        <f t="shared" si="20"/>
        <v>377974.9857802132</v>
      </c>
    </row>
    <row r="239" spans="1:7" x14ac:dyDescent="0.35">
      <c r="A239" s="11">
        <f t="shared" si="21"/>
        <v>225</v>
      </c>
      <c r="B239" s="11"/>
      <c r="C239" s="12">
        <f t="shared" si="22"/>
        <v>377974.9857802132</v>
      </c>
      <c r="D239" s="12">
        <f t="shared" si="23"/>
        <v>3837.1233609776145</v>
      </c>
      <c r="E239" s="12">
        <f t="shared" si="18"/>
        <v>1889.8749289010661</v>
      </c>
      <c r="F239" s="12">
        <f t="shared" si="19"/>
        <v>1947.2484320765484</v>
      </c>
      <c r="G239" s="12">
        <f t="shared" si="20"/>
        <v>376027.73734813667</v>
      </c>
    </row>
    <row r="240" spans="1:7" x14ac:dyDescent="0.35">
      <c r="A240" s="11">
        <f t="shared" si="21"/>
        <v>226</v>
      </c>
      <c r="B240" s="11"/>
      <c r="C240" s="12">
        <f t="shared" si="22"/>
        <v>376027.73734813667</v>
      </c>
      <c r="D240" s="12">
        <f t="shared" si="23"/>
        <v>3837.1233609776145</v>
      </c>
      <c r="E240" s="12">
        <f t="shared" si="18"/>
        <v>1880.1386867406834</v>
      </c>
      <c r="F240" s="12">
        <f t="shared" si="19"/>
        <v>1956.9846742369311</v>
      </c>
      <c r="G240" s="12">
        <f t="shared" si="20"/>
        <v>374070.75267389975</v>
      </c>
    </row>
    <row r="241" spans="1:7" x14ac:dyDescent="0.35">
      <c r="A241" s="11">
        <f t="shared" si="21"/>
        <v>227</v>
      </c>
      <c r="B241" s="11"/>
      <c r="C241" s="12">
        <f t="shared" si="22"/>
        <v>374070.75267389975</v>
      </c>
      <c r="D241" s="12">
        <f t="shared" si="23"/>
        <v>3837.1233609776145</v>
      </c>
      <c r="E241" s="12">
        <f t="shared" si="18"/>
        <v>1870.3537633694989</v>
      </c>
      <c r="F241" s="12">
        <f t="shared" si="19"/>
        <v>1966.7695976081156</v>
      </c>
      <c r="G241" s="12">
        <f t="shared" si="20"/>
        <v>372103.98307629162</v>
      </c>
    </row>
    <row r="242" spans="1:7" x14ac:dyDescent="0.35">
      <c r="A242" s="11">
        <f t="shared" si="21"/>
        <v>228</v>
      </c>
      <c r="B242" s="11">
        <v>19</v>
      </c>
      <c r="C242" s="12">
        <f t="shared" si="22"/>
        <v>372103.98307629162</v>
      </c>
      <c r="D242" s="12">
        <f t="shared" si="23"/>
        <v>3837.1233609776145</v>
      </c>
      <c r="E242" s="12">
        <f t="shared" si="18"/>
        <v>1860.5199153814581</v>
      </c>
      <c r="F242" s="12">
        <f t="shared" si="19"/>
        <v>1976.6034455961565</v>
      </c>
      <c r="G242" s="12">
        <f t="shared" si="20"/>
        <v>370127.37963069545</v>
      </c>
    </row>
    <row r="243" spans="1:7" x14ac:dyDescent="0.35">
      <c r="A243" s="11">
        <f t="shared" si="21"/>
        <v>229</v>
      </c>
      <c r="B243" s="11"/>
      <c r="C243" s="12">
        <f t="shared" si="22"/>
        <v>370127.37963069545</v>
      </c>
      <c r="D243" s="12">
        <f t="shared" si="23"/>
        <v>3837.1233609776145</v>
      </c>
      <c r="E243" s="12">
        <f t="shared" si="18"/>
        <v>1850.6368981534772</v>
      </c>
      <c r="F243" s="12">
        <f t="shared" si="19"/>
        <v>1986.4864628241373</v>
      </c>
      <c r="G243" s="12">
        <f t="shared" si="20"/>
        <v>368140.89316787128</v>
      </c>
    </row>
    <row r="244" spans="1:7" x14ac:dyDescent="0.35">
      <c r="A244" s="11">
        <f t="shared" si="21"/>
        <v>230</v>
      </c>
      <c r="B244" s="11"/>
      <c r="C244" s="12">
        <f t="shared" si="22"/>
        <v>368140.89316787128</v>
      </c>
      <c r="D244" s="12">
        <f t="shared" si="23"/>
        <v>3837.1233609776145</v>
      </c>
      <c r="E244" s="12">
        <f t="shared" si="18"/>
        <v>1840.7044658393565</v>
      </c>
      <c r="F244" s="12">
        <f t="shared" si="19"/>
        <v>1996.418895138258</v>
      </c>
      <c r="G244" s="12">
        <f t="shared" si="20"/>
        <v>366144.47427273303</v>
      </c>
    </row>
    <row r="245" spans="1:7" x14ac:dyDescent="0.35">
      <c r="A245" s="11">
        <f t="shared" si="21"/>
        <v>231</v>
      </c>
      <c r="B245" s="11"/>
      <c r="C245" s="12">
        <f t="shared" si="22"/>
        <v>366144.47427273303</v>
      </c>
      <c r="D245" s="12">
        <f t="shared" si="23"/>
        <v>3837.1233609776145</v>
      </c>
      <c r="E245" s="12">
        <f t="shared" si="18"/>
        <v>1830.7223713636652</v>
      </c>
      <c r="F245" s="12">
        <f t="shared" si="19"/>
        <v>2006.4009896139494</v>
      </c>
      <c r="G245" s="12">
        <f t="shared" si="20"/>
        <v>364138.07328311907</v>
      </c>
    </row>
    <row r="246" spans="1:7" x14ac:dyDescent="0.35">
      <c r="A246" s="11">
        <f t="shared" si="21"/>
        <v>232</v>
      </c>
      <c r="B246" s="11"/>
      <c r="C246" s="12">
        <f t="shared" si="22"/>
        <v>364138.07328311907</v>
      </c>
      <c r="D246" s="12">
        <f t="shared" si="23"/>
        <v>3837.1233609776145</v>
      </c>
      <c r="E246" s="12">
        <f t="shared" si="18"/>
        <v>1820.6903664155955</v>
      </c>
      <c r="F246" s="12">
        <f t="shared" si="19"/>
        <v>2016.4329945620191</v>
      </c>
      <c r="G246" s="12">
        <f t="shared" si="20"/>
        <v>362121.64028855704</v>
      </c>
    </row>
    <row r="247" spans="1:7" x14ac:dyDescent="0.35">
      <c r="A247" s="11">
        <f t="shared" si="21"/>
        <v>233</v>
      </c>
      <c r="B247" s="11"/>
      <c r="C247" s="12">
        <f t="shared" si="22"/>
        <v>362121.64028855704</v>
      </c>
      <c r="D247" s="12">
        <f t="shared" si="23"/>
        <v>3837.1233609776145</v>
      </c>
      <c r="E247" s="12">
        <f t="shared" si="18"/>
        <v>1810.6082014427852</v>
      </c>
      <c r="F247" s="12">
        <f t="shared" si="19"/>
        <v>2026.5151595348293</v>
      </c>
      <c r="G247" s="12">
        <f t="shared" si="20"/>
        <v>360095.12512902223</v>
      </c>
    </row>
    <row r="248" spans="1:7" x14ac:dyDescent="0.35">
      <c r="A248" s="11">
        <f t="shared" si="21"/>
        <v>234</v>
      </c>
      <c r="B248" s="11"/>
      <c r="C248" s="12">
        <f t="shared" si="22"/>
        <v>360095.12512902223</v>
      </c>
      <c r="D248" s="12">
        <f t="shared" si="23"/>
        <v>3837.1233609776145</v>
      </c>
      <c r="E248" s="12">
        <f t="shared" si="18"/>
        <v>1800.4756256451112</v>
      </c>
      <c r="F248" s="12">
        <f t="shared" si="19"/>
        <v>2036.6477353325033</v>
      </c>
      <c r="G248" s="12">
        <f t="shared" si="20"/>
        <v>358058.47739368974</v>
      </c>
    </row>
    <row r="249" spans="1:7" x14ac:dyDescent="0.35">
      <c r="A249" s="11">
        <f t="shared" si="21"/>
        <v>235</v>
      </c>
      <c r="B249" s="11"/>
      <c r="C249" s="12">
        <f t="shared" si="22"/>
        <v>358058.47739368974</v>
      </c>
      <c r="D249" s="12">
        <f t="shared" si="23"/>
        <v>3837.1233609776145</v>
      </c>
      <c r="E249" s="12">
        <f t="shared" si="18"/>
        <v>1790.2923869684487</v>
      </c>
      <c r="F249" s="12">
        <f t="shared" si="19"/>
        <v>2046.8309740091659</v>
      </c>
      <c r="G249" s="12">
        <f t="shared" si="20"/>
        <v>356011.64641968056</v>
      </c>
    </row>
    <row r="250" spans="1:7" x14ac:dyDescent="0.35">
      <c r="A250" s="11">
        <f t="shared" si="21"/>
        <v>236</v>
      </c>
      <c r="B250" s="11"/>
      <c r="C250" s="12">
        <f t="shared" si="22"/>
        <v>356011.64641968056</v>
      </c>
      <c r="D250" s="12">
        <f t="shared" si="23"/>
        <v>3837.1233609776145</v>
      </c>
      <c r="E250" s="12">
        <f t="shared" si="18"/>
        <v>1780.0582320984029</v>
      </c>
      <c r="F250" s="12">
        <f t="shared" si="19"/>
        <v>2057.0651288792114</v>
      </c>
      <c r="G250" s="12">
        <f t="shared" si="20"/>
        <v>353954.58129080135</v>
      </c>
    </row>
    <row r="251" spans="1:7" x14ac:dyDescent="0.35">
      <c r="A251" s="11">
        <f t="shared" si="21"/>
        <v>237</v>
      </c>
      <c r="B251" s="11"/>
      <c r="C251" s="12">
        <f t="shared" si="22"/>
        <v>353954.58129080135</v>
      </c>
      <c r="D251" s="12">
        <f t="shared" si="23"/>
        <v>3837.1233609776145</v>
      </c>
      <c r="E251" s="12">
        <f t="shared" si="18"/>
        <v>1769.7729064540067</v>
      </c>
      <c r="F251" s="12">
        <f t="shared" si="19"/>
        <v>2067.3504545236078</v>
      </c>
      <c r="G251" s="12">
        <f t="shared" si="20"/>
        <v>351887.23083627771</v>
      </c>
    </row>
    <row r="252" spans="1:7" x14ac:dyDescent="0.35">
      <c r="A252" s="11">
        <f t="shared" si="21"/>
        <v>238</v>
      </c>
      <c r="B252" s="11"/>
      <c r="C252" s="12">
        <f t="shared" si="22"/>
        <v>351887.23083627771</v>
      </c>
      <c r="D252" s="12">
        <f t="shared" si="23"/>
        <v>3837.1233609776145</v>
      </c>
      <c r="E252" s="12">
        <f t="shared" si="18"/>
        <v>1759.4361541813887</v>
      </c>
      <c r="F252" s="12">
        <f t="shared" si="19"/>
        <v>2077.6872067962258</v>
      </c>
      <c r="G252" s="12">
        <f t="shared" si="20"/>
        <v>349809.54362948146</v>
      </c>
    </row>
    <row r="253" spans="1:7" x14ac:dyDescent="0.35">
      <c r="A253" s="11">
        <f t="shared" si="21"/>
        <v>239</v>
      </c>
      <c r="B253" s="11"/>
      <c r="C253" s="12">
        <f t="shared" si="22"/>
        <v>349809.54362948146</v>
      </c>
      <c r="D253" s="12">
        <f t="shared" si="23"/>
        <v>3837.1233609776145</v>
      </c>
      <c r="E253" s="12">
        <f t="shared" si="18"/>
        <v>1749.0477181474073</v>
      </c>
      <c r="F253" s="12">
        <f t="shared" si="19"/>
        <v>2088.0756428302075</v>
      </c>
      <c r="G253" s="12">
        <f t="shared" si="20"/>
        <v>347721.46798665123</v>
      </c>
    </row>
    <row r="254" spans="1:7" x14ac:dyDescent="0.35">
      <c r="A254" s="11">
        <f t="shared" si="21"/>
        <v>240</v>
      </c>
      <c r="B254" s="11">
        <v>20</v>
      </c>
      <c r="C254" s="12">
        <f t="shared" si="22"/>
        <v>347721.46798665123</v>
      </c>
      <c r="D254" s="12">
        <f t="shared" si="23"/>
        <v>3837.1233609776145</v>
      </c>
      <c r="E254" s="12">
        <f t="shared" si="18"/>
        <v>1738.6073399332563</v>
      </c>
      <c r="F254" s="12">
        <f t="shared" si="19"/>
        <v>2098.5160210443582</v>
      </c>
      <c r="G254" s="12">
        <f t="shared" si="20"/>
        <v>345622.95196560689</v>
      </c>
    </row>
    <row r="255" spans="1:7" x14ac:dyDescent="0.35">
      <c r="A255" s="11">
        <f t="shared" si="21"/>
        <v>241</v>
      </c>
      <c r="B255" s="11"/>
      <c r="C255" s="12">
        <f t="shared" si="22"/>
        <v>345622.95196560689</v>
      </c>
      <c r="D255" s="12">
        <f t="shared" si="23"/>
        <v>3837.1233609776145</v>
      </c>
      <c r="E255" s="12">
        <f t="shared" si="18"/>
        <v>1728.1147598280345</v>
      </c>
      <c r="F255" s="12">
        <f t="shared" si="19"/>
        <v>2109.00860114958</v>
      </c>
      <c r="G255" s="12">
        <f t="shared" si="20"/>
        <v>343513.94336445729</v>
      </c>
    </row>
    <row r="256" spans="1:7" x14ac:dyDescent="0.35">
      <c r="A256" s="11">
        <f t="shared" si="21"/>
        <v>242</v>
      </c>
      <c r="B256" s="11"/>
      <c r="C256" s="12">
        <f t="shared" si="22"/>
        <v>343513.94336445729</v>
      </c>
      <c r="D256" s="12">
        <f t="shared" si="23"/>
        <v>3837.1233609776145</v>
      </c>
      <c r="E256" s="12">
        <f t="shared" si="18"/>
        <v>1717.5697168222864</v>
      </c>
      <c r="F256" s="12">
        <f t="shared" si="19"/>
        <v>2119.5536441553281</v>
      </c>
      <c r="G256" s="12">
        <f t="shared" si="20"/>
        <v>341394.38972030196</v>
      </c>
    </row>
    <row r="257" spans="1:7" x14ac:dyDescent="0.35">
      <c r="A257" s="11">
        <f t="shared" si="21"/>
        <v>243</v>
      </c>
      <c r="B257" s="11"/>
      <c r="C257" s="12">
        <f t="shared" si="22"/>
        <v>341394.38972030196</v>
      </c>
      <c r="D257" s="12">
        <f t="shared" si="23"/>
        <v>3837.1233609776145</v>
      </c>
      <c r="E257" s="12">
        <f t="shared" si="18"/>
        <v>1706.9719486015099</v>
      </c>
      <c r="F257" s="12">
        <f t="shared" si="19"/>
        <v>2130.1514123761044</v>
      </c>
      <c r="G257" s="12">
        <f t="shared" si="20"/>
        <v>339264.23830792587</v>
      </c>
    </row>
    <row r="258" spans="1:7" x14ac:dyDescent="0.35">
      <c r="A258" s="11">
        <f t="shared" si="21"/>
        <v>244</v>
      </c>
      <c r="B258" s="11"/>
      <c r="C258" s="12">
        <f t="shared" si="22"/>
        <v>339264.23830792587</v>
      </c>
      <c r="D258" s="12">
        <f t="shared" si="23"/>
        <v>3837.1233609776145</v>
      </c>
      <c r="E258" s="12">
        <f t="shared" si="18"/>
        <v>1696.3211915396294</v>
      </c>
      <c r="F258" s="12">
        <f t="shared" si="19"/>
        <v>2140.802169437985</v>
      </c>
      <c r="G258" s="12">
        <f t="shared" si="20"/>
        <v>337123.43613848789</v>
      </c>
    </row>
    <row r="259" spans="1:7" x14ac:dyDescent="0.35">
      <c r="A259" s="11">
        <f t="shared" si="21"/>
        <v>245</v>
      </c>
      <c r="B259" s="11"/>
      <c r="C259" s="12">
        <f t="shared" si="22"/>
        <v>337123.43613848789</v>
      </c>
      <c r="D259" s="12">
        <f t="shared" si="23"/>
        <v>3837.1233609776145</v>
      </c>
      <c r="E259" s="12">
        <f t="shared" si="18"/>
        <v>1685.6171806924394</v>
      </c>
      <c r="F259" s="12">
        <f t="shared" si="19"/>
        <v>2151.5061802851751</v>
      </c>
      <c r="G259" s="12">
        <f t="shared" si="20"/>
        <v>334971.9299582027</v>
      </c>
    </row>
    <row r="260" spans="1:7" x14ac:dyDescent="0.35">
      <c r="A260" s="11">
        <f t="shared" si="21"/>
        <v>246</v>
      </c>
      <c r="B260" s="11"/>
      <c r="C260" s="12">
        <f t="shared" si="22"/>
        <v>334971.9299582027</v>
      </c>
      <c r="D260" s="12">
        <f t="shared" si="23"/>
        <v>3837.1233609776145</v>
      </c>
      <c r="E260" s="12">
        <f t="shared" si="18"/>
        <v>1674.8596497910135</v>
      </c>
      <c r="F260" s="12">
        <f t="shared" si="19"/>
        <v>2162.2637111866011</v>
      </c>
      <c r="G260" s="12">
        <f t="shared" si="20"/>
        <v>332809.66624701611</v>
      </c>
    </row>
    <row r="261" spans="1:7" x14ac:dyDescent="0.35">
      <c r="A261" s="11">
        <f t="shared" si="21"/>
        <v>247</v>
      </c>
      <c r="B261" s="11"/>
      <c r="C261" s="12">
        <f t="shared" si="22"/>
        <v>332809.66624701611</v>
      </c>
      <c r="D261" s="12">
        <f t="shared" si="23"/>
        <v>3837.1233609776145</v>
      </c>
      <c r="E261" s="12">
        <f t="shared" si="18"/>
        <v>1664.0483312350807</v>
      </c>
      <c r="F261" s="12">
        <f t="shared" si="19"/>
        <v>2173.0750297425338</v>
      </c>
      <c r="G261" s="12">
        <f t="shared" si="20"/>
        <v>330636.59121727356</v>
      </c>
    </row>
    <row r="262" spans="1:7" x14ac:dyDescent="0.35">
      <c r="A262" s="11">
        <f t="shared" si="21"/>
        <v>248</v>
      </c>
      <c r="B262" s="11"/>
      <c r="C262" s="12">
        <f t="shared" si="22"/>
        <v>330636.59121727356</v>
      </c>
      <c r="D262" s="12">
        <f t="shared" si="23"/>
        <v>3837.1233609776145</v>
      </c>
      <c r="E262" s="12">
        <f t="shared" si="18"/>
        <v>1653.1829560863678</v>
      </c>
      <c r="F262" s="12">
        <f t="shared" si="19"/>
        <v>2183.9404048912465</v>
      </c>
      <c r="G262" s="12">
        <f t="shared" si="20"/>
        <v>328452.65081238229</v>
      </c>
    </row>
    <row r="263" spans="1:7" x14ac:dyDescent="0.35">
      <c r="A263" s="11">
        <f t="shared" si="21"/>
        <v>249</v>
      </c>
      <c r="B263" s="11"/>
      <c r="C263" s="12">
        <f t="shared" si="22"/>
        <v>328452.65081238229</v>
      </c>
      <c r="D263" s="12">
        <f t="shared" si="23"/>
        <v>3837.1233609776145</v>
      </c>
      <c r="E263" s="12">
        <f t="shared" si="18"/>
        <v>1642.2632540619115</v>
      </c>
      <c r="F263" s="12">
        <f t="shared" si="19"/>
        <v>2194.860106915703</v>
      </c>
      <c r="G263" s="12">
        <f t="shared" si="20"/>
        <v>326257.79070546658</v>
      </c>
    </row>
    <row r="264" spans="1:7" x14ac:dyDescent="0.35">
      <c r="A264" s="11">
        <f t="shared" si="21"/>
        <v>250</v>
      </c>
      <c r="B264" s="11"/>
      <c r="C264" s="12">
        <f t="shared" si="22"/>
        <v>326257.79070546658</v>
      </c>
      <c r="D264" s="12">
        <f t="shared" si="23"/>
        <v>3837.1233609776145</v>
      </c>
      <c r="E264" s="12">
        <f t="shared" si="18"/>
        <v>1631.288953527333</v>
      </c>
      <c r="F264" s="12">
        <f t="shared" si="19"/>
        <v>2205.8344074502816</v>
      </c>
      <c r="G264" s="12">
        <f t="shared" si="20"/>
        <v>324051.9562980163</v>
      </c>
    </row>
    <row r="265" spans="1:7" x14ac:dyDescent="0.35">
      <c r="A265" s="11">
        <f t="shared" si="21"/>
        <v>251</v>
      </c>
      <c r="B265" s="11"/>
      <c r="C265" s="12">
        <f t="shared" si="22"/>
        <v>324051.9562980163</v>
      </c>
      <c r="D265" s="12">
        <f t="shared" si="23"/>
        <v>3837.1233609776145</v>
      </c>
      <c r="E265" s="12">
        <f t="shared" si="18"/>
        <v>1620.2597814900817</v>
      </c>
      <c r="F265" s="12">
        <f t="shared" si="19"/>
        <v>2216.8635794875327</v>
      </c>
      <c r="G265" s="12">
        <f t="shared" si="20"/>
        <v>321835.09271852876</v>
      </c>
    </row>
    <row r="266" spans="1:7" x14ac:dyDescent="0.35">
      <c r="A266" s="11">
        <f t="shared" si="21"/>
        <v>252</v>
      </c>
      <c r="B266" s="11">
        <v>21</v>
      </c>
      <c r="C266" s="12">
        <f t="shared" si="22"/>
        <v>321835.09271852876</v>
      </c>
      <c r="D266" s="12">
        <f t="shared" si="23"/>
        <v>3837.1233609776145</v>
      </c>
      <c r="E266" s="12">
        <f t="shared" si="18"/>
        <v>1609.1754635926438</v>
      </c>
      <c r="F266" s="12">
        <f t="shared" si="19"/>
        <v>2227.9478973849709</v>
      </c>
      <c r="G266" s="12">
        <f t="shared" si="20"/>
        <v>319607.14482114377</v>
      </c>
    </row>
    <row r="267" spans="1:7" x14ac:dyDescent="0.35">
      <c r="A267" s="11">
        <f t="shared" si="21"/>
        <v>253</v>
      </c>
      <c r="B267" s="11"/>
      <c r="C267" s="12">
        <f t="shared" si="22"/>
        <v>319607.14482114377</v>
      </c>
      <c r="D267" s="12">
        <f t="shared" si="23"/>
        <v>3837.1233609776145</v>
      </c>
      <c r="E267" s="12">
        <f t="shared" si="18"/>
        <v>1598.0357241057188</v>
      </c>
      <c r="F267" s="12">
        <f t="shared" si="19"/>
        <v>2239.0876368718955</v>
      </c>
      <c r="G267" s="12">
        <f t="shared" si="20"/>
        <v>317368.05718427186</v>
      </c>
    </row>
    <row r="268" spans="1:7" x14ac:dyDescent="0.35">
      <c r="A268" s="11">
        <f t="shared" si="21"/>
        <v>254</v>
      </c>
      <c r="B268" s="11"/>
      <c r="C268" s="12">
        <f t="shared" si="22"/>
        <v>317368.05718427186</v>
      </c>
      <c r="D268" s="12">
        <f t="shared" si="23"/>
        <v>3837.1233609776145</v>
      </c>
      <c r="E268" s="12">
        <f t="shared" si="18"/>
        <v>1586.8402859213593</v>
      </c>
      <c r="F268" s="12">
        <f t="shared" si="19"/>
        <v>2250.2830750562553</v>
      </c>
      <c r="G268" s="12">
        <f t="shared" si="20"/>
        <v>315117.77410921559</v>
      </c>
    </row>
    <row r="269" spans="1:7" x14ac:dyDescent="0.35">
      <c r="A269" s="11">
        <f t="shared" si="21"/>
        <v>255</v>
      </c>
      <c r="B269" s="11"/>
      <c r="C269" s="12">
        <f t="shared" si="22"/>
        <v>315117.77410921559</v>
      </c>
      <c r="D269" s="12">
        <f t="shared" si="23"/>
        <v>3837.1233609776145</v>
      </c>
      <c r="E269" s="12">
        <f t="shared" si="18"/>
        <v>1575.5888705460779</v>
      </c>
      <c r="F269" s="12">
        <f t="shared" si="19"/>
        <v>2261.5344904315366</v>
      </c>
      <c r="G269" s="12">
        <f t="shared" si="20"/>
        <v>312856.23961878405</v>
      </c>
    </row>
    <row r="270" spans="1:7" x14ac:dyDescent="0.35">
      <c r="A270" s="11">
        <f t="shared" si="21"/>
        <v>256</v>
      </c>
      <c r="B270" s="11"/>
      <c r="C270" s="12">
        <f t="shared" si="22"/>
        <v>312856.23961878405</v>
      </c>
      <c r="D270" s="12">
        <f t="shared" si="23"/>
        <v>3837.1233609776145</v>
      </c>
      <c r="E270" s="12">
        <f t="shared" si="18"/>
        <v>1564.2811980939202</v>
      </c>
      <c r="F270" s="12">
        <f t="shared" si="19"/>
        <v>2272.8421628836941</v>
      </c>
      <c r="G270" s="12">
        <f t="shared" si="20"/>
        <v>310583.39745590038</v>
      </c>
    </row>
    <row r="271" spans="1:7" x14ac:dyDescent="0.35">
      <c r="A271" s="11">
        <f t="shared" si="21"/>
        <v>257</v>
      </c>
      <c r="B271" s="11"/>
      <c r="C271" s="12">
        <f t="shared" si="22"/>
        <v>310583.39745590038</v>
      </c>
      <c r="D271" s="12">
        <f t="shared" si="23"/>
        <v>3837.1233609776145</v>
      </c>
      <c r="E271" s="12">
        <f t="shared" si="18"/>
        <v>1552.9169872795019</v>
      </c>
      <c r="F271" s="12">
        <f t="shared" si="19"/>
        <v>2284.2063736981127</v>
      </c>
      <c r="G271" s="12">
        <f t="shared" si="20"/>
        <v>308299.19108220225</v>
      </c>
    </row>
    <row r="272" spans="1:7" x14ac:dyDescent="0.35">
      <c r="A272" s="11">
        <f t="shared" si="21"/>
        <v>258</v>
      </c>
      <c r="B272" s="11"/>
      <c r="C272" s="12">
        <f t="shared" si="22"/>
        <v>308299.19108220225</v>
      </c>
      <c r="D272" s="12">
        <f t="shared" si="23"/>
        <v>3837.1233609776145</v>
      </c>
      <c r="E272" s="12">
        <f t="shared" ref="E272:E335" si="24">C272*D$6</f>
        <v>1541.4959554110112</v>
      </c>
      <c r="F272" s="12">
        <f t="shared" ref="F272:F335" si="25">D272-E272</f>
        <v>2295.6274055666036</v>
      </c>
      <c r="G272" s="12">
        <f t="shared" ref="G272:G335" si="26">C272-F272</f>
        <v>306003.56367663562</v>
      </c>
    </row>
    <row r="273" spans="1:7" x14ac:dyDescent="0.35">
      <c r="A273" s="11">
        <f t="shared" ref="A273:A336" si="27">A272+1</f>
        <v>259</v>
      </c>
      <c r="B273" s="11"/>
      <c r="C273" s="12">
        <f t="shared" ref="C273:C336" si="28">G272</f>
        <v>306003.56367663562</v>
      </c>
      <c r="D273" s="12">
        <f t="shared" ref="D273:D336" si="29">IF(G272&lt;-PMT($D$6,$D$4,$D$2),G272*(1+$D$6),(-PMT($D$6,$D$4,$D$2,,)))</f>
        <v>3837.1233609776145</v>
      </c>
      <c r="E273" s="12">
        <f t="shared" si="24"/>
        <v>1530.0178183831781</v>
      </c>
      <c r="F273" s="12">
        <f t="shared" si="25"/>
        <v>2307.1055425944364</v>
      </c>
      <c r="G273" s="12">
        <f t="shared" si="26"/>
        <v>303696.45813404117</v>
      </c>
    </row>
    <row r="274" spans="1:7" x14ac:dyDescent="0.35">
      <c r="A274" s="11">
        <f t="shared" si="27"/>
        <v>260</v>
      </c>
      <c r="B274" s="11"/>
      <c r="C274" s="12">
        <f t="shared" si="28"/>
        <v>303696.45813404117</v>
      </c>
      <c r="D274" s="12">
        <f t="shared" si="29"/>
        <v>3837.1233609776145</v>
      </c>
      <c r="E274" s="12">
        <f t="shared" si="24"/>
        <v>1518.4822906702059</v>
      </c>
      <c r="F274" s="12">
        <f t="shared" si="25"/>
        <v>2318.6410703074089</v>
      </c>
      <c r="G274" s="12">
        <f t="shared" si="26"/>
        <v>301377.81706373376</v>
      </c>
    </row>
    <row r="275" spans="1:7" x14ac:dyDescent="0.35">
      <c r="A275" s="11">
        <f t="shared" si="27"/>
        <v>261</v>
      </c>
      <c r="B275" s="11"/>
      <c r="C275" s="12">
        <f t="shared" si="28"/>
        <v>301377.81706373376</v>
      </c>
      <c r="D275" s="12">
        <f t="shared" si="29"/>
        <v>3837.1233609776145</v>
      </c>
      <c r="E275" s="12">
        <f t="shared" si="24"/>
        <v>1506.8890853186688</v>
      </c>
      <c r="F275" s="12">
        <f t="shared" si="25"/>
        <v>2330.234275658946</v>
      </c>
      <c r="G275" s="12">
        <f t="shared" si="26"/>
        <v>299047.5827880748</v>
      </c>
    </row>
    <row r="276" spans="1:7" x14ac:dyDescent="0.35">
      <c r="A276" s="11">
        <f t="shared" si="27"/>
        <v>262</v>
      </c>
      <c r="B276" s="11"/>
      <c r="C276" s="12">
        <f t="shared" si="28"/>
        <v>299047.5827880748</v>
      </c>
      <c r="D276" s="12">
        <f t="shared" si="29"/>
        <v>3837.1233609776145</v>
      </c>
      <c r="E276" s="12">
        <f t="shared" si="24"/>
        <v>1495.237913940374</v>
      </c>
      <c r="F276" s="12">
        <f t="shared" si="25"/>
        <v>2341.8854470372407</v>
      </c>
      <c r="G276" s="12">
        <f t="shared" si="26"/>
        <v>296705.69734103756</v>
      </c>
    </row>
    <row r="277" spans="1:7" x14ac:dyDescent="0.35">
      <c r="A277" s="11">
        <f t="shared" si="27"/>
        <v>263</v>
      </c>
      <c r="B277" s="11"/>
      <c r="C277" s="12">
        <f t="shared" si="28"/>
        <v>296705.69734103756</v>
      </c>
      <c r="D277" s="12">
        <f t="shared" si="29"/>
        <v>3837.1233609776145</v>
      </c>
      <c r="E277" s="12">
        <f t="shared" si="24"/>
        <v>1483.5284867051878</v>
      </c>
      <c r="F277" s="12">
        <f t="shared" si="25"/>
        <v>2353.5948742724268</v>
      </c>
      <c r="G277" s="12">
        <f t="shared" si="26"/>
        <v>294352.10246676515</v>
      </c>
    </row>
    <row r="278" spans="1:7" x14ac:dyDescent="0.35">
      <c r="A278" s="11">
        <f t="shared" si="27"/>
        <v>264</v>
      </c>
      <c r="B278" s="11">
        <v>22</v>
      </c>
      <c r="C278" s="12">
        <f t="shared" si="28"/>
        <v>294352.10246676515</v>
      </c>
      <c r="D278" s="12">
        <f t="shared" si="29"/>
        <v>3837.1233609776145</v>
      </c>
      <c r="E278" s="12">
        <f t="shared" si="24"/>
        <v>1471.7605123338258</v>
      </c>
      <c r="F278" s="12">
        <f t="shared" si="25"/>
        <v>2365.3628486437888</v>
      </c>
      <c r="G278" s="12">
        <f t="shared" si="26"/>
        <v>291986.73961812136</v>
      </c>
    </row>
    <row r="279" spans="1:7" x14ac:dyDescent="0.35">
      <c r="A279" s="11">
        <f t="shared" si="27"/>
        <v>265</v>
      </c>
      <c r="B279" s="11"/>
      <c r="C279" s="12">
        <f t="shared" si="28"/>
        <v>291986.73961812136</v>
      </c>
      <c r="D279" s="12">
        <f t="shared" si="29"/>
        <v>3837.1233609776145</v>
      </c>
      <c r="E279" s="12">
        <f t="shared" si="24"/>
        <v>1459.9336980906069</v>
      </c>
      <c r="F279" s="12">
        <f t="shared" si="25"/>
        <v>2377.1896628870077</v>
      </c>
      <c r="G279" s="12">
        <f t="shared" si="26"/>
        <v>289609.54995523434</v>
      </c>
    </row>
    <row r="280" spans="1:7" x14ac:dyDescent="0.35">
      <c r="A280" s="11">
        <f t="shared" si="27"/>
        <v>266</v>
      </c>
      <c r="B280" s="11"/>
      <c r="C280" s="12">
        <f t="shared" si="28"/>
        <v>289609.54995523434</v>
      </c>
      <c r="D280" s="12">
        <f t="shared" si="29"/>
        <v>3837.1233609776145</v>
      </c>
      <c r="E280" s="12">
        <f t="shared" si="24"/>
        <v>1448.0477497761717</v>
      </c>
      <c r="F280" s="12">
        <f t="shared" si="25"/>
        <v>2389.0756112014428</v>
      </c>
      <c r="G280" s="12">
        <f t="shared" si="26"/>
        <v>287220.47434403287</v>
      </c>
    </row>
    <row r="281" spans="1:7" x14ac:dyDescent="0.35">
      <c r="A281" s="11">
        <f t="shared" si="27"/>
        <v>267</v>
      </c>
      <c r="B281" s="11"/>
      <c r="C281" s="12">
        <f t="shared" si="28"/>
        <v>287220.47434403287</v>
      </c>
      <c r="D281" s="12">
        <f t="shared" si="29"/>
        <v>3837.1233609776145</v>
      </c>
      <c r="E281" s="12">
        <f t="shared" si="24"/>
        <v>1436.1023717201645</v>
      </c>
      <c r="F281" s="12">
        <f t="shared" si="25"/>
        <v>2401.0209892574503</v>
      </c>
      <c r="G281" s="12">
        <f t="shared" si="26"/>
        <v>284819.45335477544</v>
      </c>
    </row>
    <row r="282" spans="1:7" x14ac:dyDescent="0.35">
      <c r="A282" s="11">
        <f t="shared" si="27"/>
        <v>268</v>
      </c>
      <c r="B282" s="11"/>
      <c r="C282" s="12">
        <f t="shared" si="28"/>
        <v>284819.45335477544</v>
      </c>
      <c r="D282" s="12">
        <f t="shared" si="29"/>
        <v>3837.1233609776145</v>
      </c>
      <c r="E282" s="12">
        <f t="shared" si="24"/>
        <v>1424.0972667738772</v>
      </c>
      <c r="F282" s="12">
        <f t="shared" si="25"/>
        <v>2413.0260942037376</v>
      </c>
      <c r="G282" s="12">
        <f t="shared" si="26"/>
        <v>282406.42726057168</v>
      </c>
    </row>
    <row r="283" spans="1:7" x14ac:dyDescent="0.35">
      <c r="A283" s="11">
        <f t="shared" si="27"/>
        <v>269</v>
      </c>
      <c r="B283" s="11"/>
      <c r="C283" s="12">
        <f t="shared" si="28"/>
        <v>282406.42726057168</v>
      </c>
      <c r="D283" s="12">
        <f t="shared" si="29"/>
        <v>3837.1233609776145</v>
      </c>
      <c r="E283" s="12">
        <f t="shared" si="24"/>
        <v>1412.0321363028584</v>
      </c>
      <c r="F283" s="12">
        <f t="shared" si="25"/>
        <v>2425.0912246747562</v>
      </c>
      <c r="G283" s="12">
        <f t="shared" si="26"/>
        <v>279981.33603589691</v>
      </c>
    </row>
    <row r="284" spans="1:7" x14ac:dyDescent="0.35">
      <c r="A284" s="11">
        <f t="shared" si="27"/>
        <v>270</v>
      </c>
      <c r="B284" s="11"/>
      <c r="C284" s="12">
        <f t="shared" si="28"/>
        <v>279981.33603589691</v>
      </c>
      <c r="D284" s="12">
        <f t="shared" si="29"/>
        <v>3837.1233609776145</v>
      </c>
      <c r="E284" s="12">
        <f t="shared" si="24"/>
        <v>1399.9066801794845</v>
      </c>
      <c r="F284" s="12">
        <f t="shared" si="25"/>
        <v>2437.2166807981303</v>
      </c>
      <c r="G284" s="12">
        <f t="shared" si="26"/>
        <v>277544.11935509875</v>
      </c>
    </row>
    <row r="285" spans="1:7" x14ac:dyDescent="0.35">
      <c r="A285" s="11">
        <f t="shared" si="27"/>
        <v>271</v>
      </c>
      <c r="B285" s="11"/>
      <c r="C285" s="12">
        <f t="shared" si="28"/>
        <v>277544.11935509875</v>
      </c>
      <c r="D285" s="12">
        <f t="shared" si="29"/>
        <v>3837.1233609776145</v>
      </c>
      <c r="E285" s="12">
        <f t="shared" si="24"/>
        <v>1387.7205967754937</v>
      </c>
      <c r="F285" s="12">
        <f t="shared" si="25"/>
        <v>2449.402764202121</v>
      </c>
      <c r="G285" s="12">
        <f t="shared" si="26"/>
        <v>275094.71659089666</v>
      </c>
    </row>
    <row r="286" spans="1:7" x14ac:dyDescent="0.35">
      <c r="A286" s="11">
        <f t="shared" si="27"/>
        <v>272</v>
      </c>
      <c r="B286" s="11"/>
      <c r="C286" s="12">
        <f t="shared" si="28"/>
        <v>275094.71659089666</v>
      </c>
      <c r="D286" s="12">
        <f t="shared" si="29"/>
        <v>3837.1233609776145</v>
      </c>
      <c r="E286" s="12">
        <f t="shared" si="24"/>
        <v>1375.4735829544834</v>
      </c>
      <c r="F286" s="12">
        <f t="shared" si="25"/>
        <v>2461.6497780231311</v>
      </c>
      <c r="G286" s="12">
        <f t="shared" si="26"/>
        <v>272633.06681287353</v>
      </c>
    </row>
    <row r="287" spans="1:7" x14ac:dyDescent="0.35">
      <c r="A287" s="11">
        <f t="shared" si="27"/>
        <v>273</v>
      </c>
      <c r="B287" s="11"/>
      <c r="C287" s="12">
        <f t="shared" si="28"/>
        <v>272633.06681287353</v>
      </c>
      <c r="D287" s="12">
        <f t="shared" si="29"/>
        <v>3837.1233609776145</v>
      </c>
      <c r="E287" s="12">
        <f t="shared" si="24"/>
        <v>1363.1653340643677</v>
      </c>
      <c r="F287" s="12">
        <f t="shared" si="25"/>
        <v>2473.9580269132466</v>
      </c>
      <c r="G287" s="12">
        <f t="shared" si="26"/>
        <v>270159.1087859603</v>
      </c>
    </row>
    <row r="288" spans="1:7" x14ac:dyDescent="0.35">
      <c r="A288" s="11">
        <f t="shared" si="27"/>
        <v>274</v>
      </c>
      <c r="B288" s="11"/>
      <c r="C288" s="12">
        <f t="shared" si="28"/>
        <v>270159.1087859603</v>
      </c>
      <c r="D288" s="12">
        <f t="shared" si="29"/>
        <v>3837.1233609776145</v>
      </c>
      <c r="E288" s="12">
        <f t="shared" si="24"/>
        <v>1350.7955439298016</v>
      </c>
      <c r="F288" s="12">
        <f t="shared" si="25"/>
        <v>2486.3278170478129</v>
      </c>
      <c r="G288" s="12">
        <f t="shared" si="26"/>
        <v>267672.78096891247</v>
      </c>
    </row>
    <row r="289" spans="1:7" x14ac:dyDescent="0.35">
      <c r="A289" s="11">
        <f t="shared" si="27"/>
        <v>275</v>
      </c>
      <c r="B289" s="11"/>
      <c r="C289" s="12">
        <f t="shared" si="28"/>
        <v>267672.78096891247</v>
      </c>
      <c r="D289" s="12">
        <f t="shared" si="29"/>
        <v>3837.1233609776145</v>
      </c>
      <c r="E289" s="12">
        <f t="shared" si="24"/>
        <v>1338.3639048445623</v>
      </c>
      <c r="F289" s="12">
        <f t="shared" si="25"/>
        <v>2498.7594561330525</v>
      </c>
      <c r="G289" s="12">
        <f t="shared" si="26"/>
        <v>265174.02151277941</v>
      </c>
    </row>
    <row r="290" spans="1:7" x14ac:dyDescent="0.35">
      <c r="A290" s="11">
        <f t="shared" si="27"/>
        <v>276</v>
      </c>
      <c r="B290" s="11">
        <v>23</v>
      </c>
      <c r="C290" s="12">
        <f t="shared" si="28"/>
        <v>265174.02151277941</v>
      </c>
      <c r="D290" s="12">
        <f t="shared" si="29"/>
        <v>3837.1233609776145</v>
      </c>
      <c r="E290" s="12">
        <f t="shared" si="24"/>
        <v>1325.8701075638971</v>
      </c>
      <c r="F290" s="12">
        <f t="shared" si="25"/>
        <v>2511.2532534137172</v>
      </c>
      <c r="G290" s="12">
        <f t="shared" si="26"/>
        <v>262662.76825936569</v>
      </c>
    </row>
    <row r="291" spans="1:7" x14ac:dyDescent="0.35">
      <c r="A291" s="11">
        <f t="shared" si="27"/>
        <v>277</v>
      </c>
      <c r="B291" s="11"/>
      <c r="C291" s="12">
        <f t="shared" si="28"/>
        <v>262662.76825936569</v>
      </c>
      <c r="D291" s="12">
        <f t="shared" si="29"/>
        <v>3837.1233609776145</v>
      </c>
      <c r="E291" s="12">
        <f t="shared" si="24"/>
        <v>1313.3138412968285</v>
      </c>
      <c r="F291" s="12">
        <f t="shared" si="25"/>
        <v>2523.8095196807863</v>
      </c>
      <c r="G291" s="12">
        <f t="shared" si="26"/>
        <v>260138.95873968489</v>
      </c>
    </row>
    <row r="292" spans="1:7" x14ac:dyDescent="0.35">
      <c r="A292" s="11">
        <f t="shared" si="27"/>
        <v>278</v>
      </c>
      <c r="B292" s="11"/>
      <c r="C292" s="12">
        <f t="shared" si="28"/>
        <v>260138.95873968489</v>
      </c>
      <c r="D292" s="12">
        <f t="shared" si="29"/>
        <v>3837.1233609776145</v>
      </c>
      <c r="E292" s="12">
        <f t="shared" si="24"/>
        <v>1300.6947936984245</v>
      </c>
      <c r="F292" s="12">
        <f t="shared" si="25"/>
        <v>2536.4285672791902</v>
      </c>
      <c r="G292" s="12">
        <f t="shared" si="26"/>
        <v>257602.53017240571</v>
      </c>
    </row>
    <row r="293" spans="1:7" x14ac:dyDescent="0.35">
      <c r="A293" s="11">
        <f t="shared" si="27"/>
        <v>279</v>
      </c>
      <c r="B293" s="11"/>
      <c r="C293" s="12">
        <f t="shared" si="28"/>
        <v>257602.53017240571</v>
      </c>
      <c r="D293" s="12">
        <f t="shared" si="29"/>
        <v>3837.1233609776145</v>
      </c>
      <c r="E293" s="12">
        <f t="shared" si="24"/>
        <v>1288.0126508620285</v>
      </c>
      <c r="F293" s="12">
        <f t="shared" si="25"/>
        <v>2549.1107101155858</v>
      </c>
      <c r="G293" s="12">
        <f t="shared" si="26"/>
        <v>255053.41946229013</v>
      </c>
    </row>
    <row r="294" spans="1:7" x14ac:dyDescent="0.35">
      <c r="A294" s="11">
        <f t="shared" si="27"/>
        <v>280</v>
      </c>
      <c r="B294" s="11"/>
      <c r="C294" s="12">
        <f t="shared" si="28"/>
        <v>255053.41946229013</v>
      </c>
      <c r="D294" s="12">
        <f t="shared" si="29"/>
        <v>3837.1233609776145</v>
      </c>
      <c r="E294" s="12">
        <f t="shared" si="24"/>
        <v>1275.2670973114507</v>
      </c>
      <c r="F294" s="12">
        <f t="shared" si="25"/>
        <v>2561.8562636661636</v>
      </c>
      <c r="G294" s="12">
        <f t="shared" si="26"/>
        <v>252491.56319862398</v>
      </c>
    </row>
    <row r="295" spans="1:7" x14ac:dyDescent="0.35">
      <c r="A295" s="11">
        <f t="shared" si="27"/>
        <v>281</v>
      </c>
      <c r="B295" s="11"/>
      <c r="C295" s="12">
        <f t="shared" si="28"/>
        <v>252491.56319862398</v>
      </c>
      <c r="D295" s="12">
        <f t="shared" si="29"/>
        <v>3837.1233609776145</v>
      </c>
      <c r="E295" s="12">
        <f t="shared" si="24"/>
        <v>1262.45781599312</v>
      </c>
      <c r="F295" s="12">
        <f t="shared" si="25"/>
        <v>2574.6655449844948</v>
      </c>
      <c r="G295" s="12">
        <f t="shared" si="26"/>
        <v>249916.89765363949</v>
      </c>
    </row>
    <row r="296" spans="1:7" x14ac:dyDescent="0.35">
      <c r="A296" s="11">
        <f t="shared" si="27"/>
        <v>282</v>
      </c>
      <c r="B296" s="11"/>
      <c r="C296" s="12">
        <f t="shared" si="28"/>
        <v>249916.89765363949</v>
      </c>
      <c r="D296" s="12">
        <f t="shared" si="29"/>
        <v>3837.1233609776145</v>
      </c>
      <c r="E296" s="12">
        <f t="shared" si="24"/>
        <v>1249.5844882681974</v>
      </c>
      <c r="F296" s="12">
        <f t="shared" si="25"/>
        <v>2587.5388727094169</v>
      </c>
      <c r="G296" s="12">
        <f t="shared" si="26"/>
        <v>247329.35878093008</v>
      </c>
    </row>
    <row r="297" spans="1:7" x14ac:dyDescent="0.35">
      <c r="A297" s="11">
        <f t="shared" si="27"/>
        <v>283</v>
      </c>
      <c r="B297" s="11"/>
      <c r="C297" s="12">
        <f t="shared" si="28"/>
        <v>247329.35878093008</v>
      </c>
      <c r="D297" s="12">
        <f t="shared" si="29"/>
        <v>3837.1233609776145</v>
      </c>
      <c r="E297" s="12">
        <f t="shared" si="24"/>
        <v>1236.6467939046504</v>
      </c>
      <c r="F297" s="12">
        <f t="shared" si="25"/>
        <v>2600.4765670729639</v>
      </c>
      <c r="G297" s="12">
        <f t="shared" si="26"/>
        <v>244728.88221385711</v>
      </c>
    </row>
    <row r="298" spans="1:7" x14ac:dyDescent="0.35">
      <c r="A298" s="11">
        <f t="shared" si="27"/>
        <v>284</v>
      </c>
      <c r="B298" s="11"/>
      <c r="C298" s="12">
        <f t="shared" si="28"/>
        <v>244728.88221385711</v>
      </c>
      <c r="D298" s="12">
        <f t="shared" si="29"/>
        <v>3837.1233609776145</v>
      </c>
      <c r="E298" s="12">
        <f t="shared" si="24"/>
        <v>1223.6444110692855</v>
      </c>
      <c r="F298" s="12">
        <f t="shared" si="25"/>
        <v>2613.478949908329</v>
      </c>
      <c r="G298" s="12">
        <f t="shared" si="26"/>
        <v>242115.40326394877</v>
      </c>
    </row>
    <row r="299" spans="1:7" x14ac:dyDescent="0.35">
      <c r="A299" s="11">
        <f t="shared" si="27"/>
        <v>285</v>
      </c>
      <c r="B299" s="11"/>
      <c r="C299" s="12">
        <f t="shared" si="28"/>
        <v>242115.40326394877</v>
      </c>
      <c r="D299" s="12">
        <f t="shared" si="29"/>
        <v>3837.1233609776145</v>
      </c>
      <c r="E299" s="12">
        <f t="shared" si="24"/>
        <v>1210.577016319744</v>
      </c>
      <c r="F299" s="12">
        <f t="shared" si="25"/>
        <v>2626.5463446578706</v>
      </c>
      <c r="G299" s="12">
        <f t="shared" si="26"/>
        <v>239488.85691929091</v>
      </c>
    </row>
    <row r="300" spans="1:7" x14ac:dyDescent="0.35">
      <c r="A300" s="11">
        <f t="shared" si="27"/>
        <v>286</v>
      </c>
      <c r="B300" s="11"/>
      <c r="C300" s="12">
        <f t="shared" si="28"/>
        <v>239488.85691929091</v>
      </c>
      <c r="D300" s="12">
        <f t="shared" si="29"/>
        <v>3837.1233609776145</v>
      </c>
      <c r="E300" s="12">
        <f t="shared" si="24"/>
        <v>1197.4442845964545</v>
      </c>
      <c r="F300" s="12">
        <f t="shared" si="25"/>
        <v>2639.67907638116</v>
      </c>
      <c r="G300" s="12">
        <f t="shared" si="26"/>
        <v>236849.17784290973</v>
      </c>
    </row>
    <row r="301" spans="1:7" x14ac:dyDescent="0.35">
      <c r="A301" s="11">
        <f t="shared" si="27"/>
        <v>287</v>
      </c>
      <c r="B301" s="11"/>
      <c r="C301" s="12">
        <f t="shared" si="28"/>
        <v>236849.17784290973</v>
      </c>
      <c r="D301" s="12">
        <f t="shared" si="29"/>
        <v>3837.1233609776145</v>
      </c>
      <c r="E301" s="12">
        <f t="shared" si="24"/>
        <v>1184.2458892145487</v>
      </c>
      <c r="F301" s="12">
        <f t="shared" si="25"/>
        <v>2652.8774717630658</v>
      </c>
      <c r="G301" s="12">
        <f t="shared" si="26"/>
        <v>234196.30037114667</v>
      </c>
    </row>
    <row r="302" spans="1:7" x14ac:dyDescent="0.35">
      <c r="A302" s="11">
        <f t="shared" si="27"/>
        <v>288</v>
      </c>
      <c r="B302" s="11">
        <v>24</v>
      </c>
      <c r="C302" s="12">
        <f t="shared" si="28"/>
        <v>234196.30037114667</v>
      </c>
      <c r="D302" s="12">
        <f t="shared" si="29"/>
        <v>3837.1233609776145</v>
      </c>
      <c r="E302" s="12">
        <f t="shared" si="24"/>
        <v>1170.9815018557333</v>
      </c>
      <c r="F302" s="12">
        <f t="shared" si="25"/>
        <v>2666.1418591218812</v>
      </c>
      <c r="G302" s="12">
        <f t="shared" si="26"/>
        <v>231530.15851202479</v>
      </c>
    </row>
    <row r="303" spans="1:7" x14ac:dyDescent="0.35">
      <c r="A303" s="11">
        <f t="shared" si="27"/>
        <v>289</v>
      </c>
      <c r="B303" s="11"/>
      <c r="C303" s="12">
        <f t="shared" si="28"/>
        <v>231530.15851202479</v>
      </c>
      <c r="D303" s="12">
        <f t="shared" si="29"/>
        <v>3837.1233609776145</v>
      </c>
      <c r="E303" s="12">
        <f t="shared" si="24"/>
        <v>1157.650792560124</v>
      </c>
      <c r="F303" s="12">
        <f t="shared" si="25"/>
        <v>2679.4725684174905</v>
      </c>
      <c r="G303" s="12">
        <f t="shared" si="26"/>
        <v>228850.6859436073</v>
      </c>
    </row>
    <row r="304" spans="1:7" x14ac:dyDescent="0.35">
      <c r="A304" s="11">
        <f t="shared" si="27"/>
        <v>290</v>
      </c>
      <c r="B304" s="11"/>
      <c r="C304" s="12">
        <f t="shared" si="28"/>
        <v>228850.6859436073</v>
      </c>
      <c r="D304" s="12">
        <f t="shared" si="29"/>
        <v>3837.1233609776145</v>
      </c>
      <c r="E304" s="12">
        <f t="shared" si="24"/>
        <v>1144.2534297180366</v>
      </c>
      <c r="F304" s="12">
        <f t="shared" si="25"/>
        <v>2692.8699312595782</v>
      </c>
      <c r="G304" s="12">
        <f t="shared" si="26"/>
        <v>226157.81601234773</v>
      </c>
    </row>
    <row r="305" spans="1:7" x14ac:dyDescent="0.35">
      <c r="A305" s="11">
        <f t="shared" si="27"/>
        <v>291</v>
      </c>
      <c r="B305" s="11"/>
      <c r="C305" s="12">
        <f t="shared" si="28"/>
        <v>226157.81601234773</v>
      </c>
      <c r="D305" s="12">
        <f t="shared" si="29"/>
        <v>3837.1233609776145</v>
      </c>
      <c r="E305" s="12">
        <f t="shared" si="24"/>
        <v>1130.7890800617386</v>
      </c>
      <c r="F305" s="12">
        <f t="shared" si="25"/>
        <v>2706.3342809158758</v>
      </c>
      <c r="G305" s="12">
        <f t="shared" si="26"/>
        <v>223451.48173143185</v>
      </c>
    </row>
    <row r="306" spans="1:7" x14ac:dyDescent="0.35">
      <c r="A306" s="11">
        <f t="shared" si="27"/>
        <v>292</v>
      </c>
      <c r="B306" s="11"/>
      <c r="C306" s="12">
        <f t="shared" si="28"/>
        <v>223451.48173143185</v>
      </c>
      <c r="D306" s="12">
        <f t="shared" si="29"/>
        <v>3837.1233609776145</v>
      </c>
      <c r="E306" s="12">
        <f t="shared" si="24"/>
        <v>1117.2574086571592</v>
      </c>
      <c r="F306" s="12">
        <f t="shared" si="25"/>
        <v>2719.8659523204551</v>
      </c>
      <c r="G306" s="12">
        <f t="shared" si="26"/>
        <v>220731.61577911139</v>
      </c>
    </row>
    <row r="307" spans="1:7" x14ac:dyDescent="0.35">
      <c r="A307" s="11">
        <f t="shared" si="27"/>
        <v>293</v>
      </c>
      <c r="B307" s="11"/>
      <c r="C307" s="12">
        <f t="shared" si="28"/>
        <v>220731.61577911139</v>
      </c>
      <c r="D307" s="12">
        <f t="shared" si="29"/>
        <v>3837.1233609776145</v>
      </c>
      <c r="E307" s="12">
        <f t="shared" si="24"/>
        <v>1103.6580788955571</v>
      </c>
      <c r="F307" s="12">
        <f t="shared" si="25"/>
        <v>2733.4652820820575</v>
      </c>
      <c r="G307" s="12">
        <f t="shared" si="26"/>
        <v>217998.15049702933</v>
      </c>
    </row>
    <row r="308" spans="1:7" x14ac:dyDescent="0.35">
      <c r="A308" s="11">
        <f t="shared" si="27"/>
        <v>294</v>
      </c>
      <c r="B308" s="11"/>
      <c r="C308" s="12">
        <f t="shared" si="28"/>
        <v>217998.15049702933</v>
      </c>
      <c r="D308" s="12">
        <f t="shared" si="29"/>
        <v>3837.1233609776145</v>
      </c>
      <c r="E308" s="12">
        <f t="shared" si="24"/>
        <v>1089.9907524851467</v>
      </c>
      <c r="F308" s="12">
        <f t="shared" si="25"/>
        <v>2747.1326084924676</v>
      </c>
      <c r="G308" s="12">
        <f t="shared" si="26"/>
        <v>215251.01788853685</v>
      </c>
    </row>
    <row r="309" spans="1:7" x14ac:dyDescent="0.35">
      <c r="A309" s="11">
        <f t="shared" si="27"/>
        <v>295</v>
      </c>
      <c r="B309" s="11"/>
      <c r="C309" s="12">
        <f t="shared" si="28"/>
        <v>215251.01788853685</v>
      </c>
      <c r="D309" s="12">
        <f t="shared" si="29"/>
        <v>3837.1233609776145</v>
      </c>
      <c r="E309" s="12">
        <f t="shared" si="24"/>
        <v>1076.2550894426843</v>
      </c>
      <c r="F309" s="12">
        <f t="shared" si="25"/>
        <v>2760.8682715349305</v>
      </c>
      <c r="G309" s="12">
        <f t="shared" si="26"/>
        <v>212490.14961700191</v>
      </c>
    </row>
    <row r="310" spans="1:7" x14ac:dyDescent="0.35">
      <c r="A310" s="11">
        <f t="shared" si="27"/>
        <v>296</v>
      </c>
      <c r="B310" s="11"/>
      <c r="C310" s="12">
        <f t="shared" si="28"/>
        <v>212490.14961700191</v>
      </c>
      <c r="D310" s="12">
        <f t="shared" si="29"/>
        <v>3837.1233609776145</v>
      </c>
      <c r="E310" s="12">
        <f t="shared" si="24"/>
        <v>1062.4507480850095</v>
      </c>
      <c r="F310" s="12">
        <f t="shared" si="25"/>
        <v>2774.6726128926048</v>
      </c>
      <c r="G310" s="12">
        <f t="shared" si="26"/>
        <v>209715.4770041093</v>
      </c>
    </row>
    <row r="311" spans="1:7" x14ac:dyDescent="0.35">
      <c r="A311" s="11">
        <f t="shared" si="27"/>
        <v>297</v>
      </c>
      <c r="B311" s="11"/>
      <c r="C311" s="12">
        <f t="shared" si="28"/>
        <v>209715.4770041093</v>
      </c>
      <c r="D311" s="12">
        <f t="shared" si="29"/>
        <v>3837.1233609776145</v>
      </c>
      <c r="E311" s="12">
        <f t="shared" si="24"/>
        <v>1048.5773850205464</v>
      </c>
      <c r="F311" s="12">
        <f t="shared" si="25"/>
        <v>2788.5459759570681</v>
      </c>
      <c r="G311" s="12">
        <f t="shared" si="26"/>
        <v>206926.93102815223</v>
      </c>
    </row>
    <row r="312" spans="1:7" x14ac:dyDescent="0.35">
      <c r="A312" s="11">
        <f t="shared" si="27"/>
        <v>298</v>
      </c>
      <c r="B312" s="11"/>
      <c r="C312" s="12">
        <f t="shared" si="28"/>
        <v>206926.93102815223</v>
      </c>
      <c r="D312" s="12">
        <f t="shared" si="29"/>
        <v>3837.1233609776145</v>
      </c>
      <c r="E312" s="12">
        <f t="shared" si="24"/>
        <v>1034.6346551407612</v>
      </c>
      <c r="F312" s="12">
        <f t="shared" si="25"/>
        <v>2802.4887058368531</v>
      </c>
      <c r="G312" s="12">
        <f t="shared" si="26"/>
        <v>204124.44232231539</v>
      </c>
    </row>
    <row r="313" spans="1:7" x14ac:dyDescent="0.35">
      <c r="A313" s="11">
        <f t="shared" si="27"/>
        <v>299</v>
      </c>
      <c r="B313" s="11"/>
      <c r="C313" s="12">
        <f t="shared" si="28"/>
        <v>204124.44232231539</v>
      </c>
      <c r="D313" s="12">
        <f t="shared" si="29"/>
        <v>3837.1233609776145</v>
      </c>
      <c r="E313" s="12">
        <f t="shared" si="24"/>
        <v>1020.622211611577</v>
      </c>
      <c r="F313" s="12">
        <f t="shared" si="25"/>
        <v>2816.5011493660377</v>
      </c>
      <c r="G313" s="12">
        <f t="shared" si="26"/>
        <v>201307.94117294936</v>
      </c>
    </row>
    <row r="314" spans="1:7" x14ac:dyDescent="0.35">
      <c r="A314" s="11">
        <f t="shared" si="27"/>
        <v>300</v>
      </c>
      <c r="B314" s="11">
        <v>25</v>
      </c>
      <c r="C314" s="12">
        <f t="shared" si="28"/>
        <v>201307.94117294936</v>
      </c>
      <c r="D314" s="12">
        <f t="shared" si="29"/>
        <v>3837.1233609776145</v>
      </c>
      <c r="E314" s="12">
        <f t="shared" si="24"/>
        <v>1006.5397058647468</v>
      </c>
      <c r="F314" s="12">
        <f t="shared" si="25"/>
        <v>2830.5836551128677</v>
      </c>
      <c r="G314" s="12">
        <f t="shared" si="26"/>
        <v>198477.3575178365</v>
      </c>
    </row>
    <row r="315" spans="1:7" x14ac:dyDescent="0.35">
      <c r="A315" s="11">
        <f t="shared" si="27"/>
        <v>301</v>
      </c>
      <c r="B315" s="11"/>
      <c r="C315" s="12">
        <f t="shared" si="28"/>
        <v>198477.3575178365</v>
      </c>
      <c r="D315" s="12">
        <f t="shared" si="29"/>
        <v>3837.1233609776145</v>
      </c>
      <c r="E315" s="12">
        <f t="shared" si="24"/>
        <v>992.38678758918252</v>
      </c>
      <c r="F315" s="12">
        <f t="shared" si="25"/>
        <v>2844.7365733884321</v>
      </c>
      <c r="G315" s="12">
        <f t="shared" si="26"/>
        <v>195632.62094444808</v>
      </c>
    </row>
    <row r="316" spans="1:7" x14ac:dyDescent="0.35">
      <c r="A316" s="11">
        <f t="shared" si="27"/>
        <v>302</v>
      </c>
      <c r="B316" s="11"/>
      <c r="C316" s="12">
        <f t="shared" si="28"/>
        <v>195632.62094444808</v>
      </c>
      <c r="D316" s="12">
        <f t="shared" si="29"/>
        <v>3837.1233609776145</v>
      </c>
      <c r="E316" s="12">
        <f t="shared" si="24"/>
        <v>978.1631047222404</v>
      </c>
      <c r="F316" s="12">
        <f t="shared" si="25"/>
        <v>2858.9602562553741</v>
      </c>
      <c r="G316" s="12">
        <f t="shared" si="26"/>
        <v>192773.6606881927</v>
      </c>
    </row>
    <row r="317" spans="1:7" x14ac:dyDescent="0.35">
      <c r="A317" s="11">
        <f t="shared" si="27"/>
        <v>303</v>
      </c>
      <c r="B317" s="11"/>
      <c r="C317" s="12">
        <f t="shared" si="28"/>
        <v>192773.6606881927</v>
      </c>
      <c r="D317" s="12">
        <f t="shared" si="29"/>
        <v>3837.1233609776145</v>
      </c>
      <c r="E317" s="12">
        <f t="shared" si="24"/>
        <v>963.86830344096347</v>
      </c>
      <c r="F317" s="12">
        <f t="shared" si="25"/>
        <v>2873.2550575366513</v>
      </c>
      <c r="G317" s="12">
        <f t="shared" si="26"/>
        <v>189900.40563065605</v>
      </c>
    </row>
    <row r="318" spans="1:7" x14ac:dyDescent="0.35">
      <c r="A318" s="11">
        <f t="shared" si="27"/>
        <v>304</v>
      </c>
      <c r="B318" s="11"/>
      <c r="C318" s="12">
        <f t="shared" si="28"/>
        <v>189900.40563065605</v>
      </c>
      <c r="D318" s="12">
        <f t="shared" si="29"/>
        <v>3837.1233609776145</v>
      </c>
      <c r="E318" s="12">
        <f t="shared" si="24"/>
        <v>949.50202815328032</v>
      </c>
      <c r="F318" s="12">
        <f t="shared" si="25"/>
        <v>2887.6213328243343</v>
      </c>
      <c r="G318" s="12">
        <f t="shared" si="26"/>
        <v>187012.78429783171</v>
      </c>
    </row>
    <row r="319" spans="1:7" x14ac:dyDescent="0.35">
      <c r="A319" s="11">
        <f t="shared" si="27"/>
        <v>305</v>
      </c>
      <c r="B319" s="11"/>
      <c r="C319" s="12">
        <f t="shared" si="28"/>
        <v>187012.78429783171</v>
      </c>
      <c r="D319" s="12">
        <f t="shared" si="29"/>
        <v>3837.1233609776145</v>
      </c>
      <c r="E319" s="12">
        <f t="shared" si="24"/>
        <v>935.06392148915859</v>
      </c>
      <c r="F319" s="12">
        <f t="shared" si="25"/>
        <v>2902.0594394884561</v>
      </c>
      <c r="G319" s="12">
        <f t="shared" si="26"/>
        <v>184110.72485834325</v>
      </c>
    </row>
    <row r="320" spans="1:7" x14ac:dyDescent="0.35">
      <c r="A320" s="11">
        <f t="shared" si="27"/>
        <v>306</v>
      </c>
      <c r="B320" s="11"/>
      <c r="C320" s="12">
        <f t="shared" si="28"/>
        <v>184110.72485834325</v>
      </c>
      <c r="D320" s="12">
        <f t="shared" si="29"/>
        <v>3837.1233609776145</v>
      </c>
      <c r="E320" s="12">
        <f t="shared" si="24"/>
        <v>920.55362429171623</v>
      </c>
      <c r="F320" s="12">
        <f t="shared" si="25"/>
        <v>2916.5697366858985</v>
      </c>
      <c r="G320" s="12">
        <f t="shared" si="26"/>
        <v>181194.15512165736</v>
      </c>
    </row>
    <row r="321" spans="1:7" x14ac:dyDescent="0.35">
      <c r="A321" s="11">
        <f t="shared" si="27"/>
        <v>307</v>
      </c>
      <c r="B321" s="11"/>
      <c r="C321" s="12">
        <f t="shared" si="28"/>
        <v>181194.15512165736</v>
      </c>
      <c r="D321" s="12">
        <f t="shared" si="29"/>
        <v>3837.1233609776145</v>
      </c>
      <c r="E321" s="12">
        <f t="shared" si="24"/>
        <v>905.97077560828677</v>
      </c>
      <c r="F321" s="12">
        <f t="shared" si="25"/>
        <v>2931.1525853693279</v>
      </c>
      <c r="G321" s="12">
        <f t="shared" si="26"/>
        <v>178263.00253628803</v>
      </c>
    </row>
    <row r="322" spans="1:7" x14ac:dyDescent="0.35">
      <c r="A322" s="11">
        <f t="shared" si="27"/>
        <v>308</v>
      </c>
      <c r="B322" s="11"/>
      <c r="C322" s="12">
        <f t="shared" si="28"/>
        <v>178263.00253628803</v>
      </c>
      <c r="D322" s="12">
        <f t="shared" si="29"/>
        <v>3837.1233609776145</v>
      </c>
      <c r="E322" s="12">
        <f t="shared" si="24"/>
        <v>891.31501268144018</v>
      </c>
      <c r="F322" s="12">
        <f t="shared" si="25"/>
        <v>2945.8083482961742</v>
      </c>
      <c r="G322" s="12">
        <f t="shared" si="26"/>
        <v>175317.19418799184</v>
      </c>
    </row>
    <row r="323" spans="1:7" x14ac:dyDescent="0.35">
      <c r="A323" s="11">
        <f t="shared" si="27"/>
        <v>309</v>
      </c>
      <c r="B323" s="11"/>
      <c r="C323" s="12">
        <f t="shared" si="28"/>
        <v>175317.19418799184</v>
      </c>
      <c r="D323" s="12">
        <f t="shared" si="29"/>
        <v>3837.1233609776145</v>
      </c>
      <c r="E323" s="12">
        <f t="shared" si="24"/>
        <v>876.58597093995922</v>
      </c>
      <c r="F323" s="12">
        <f t="shared" si="25"/>
        <v>2960.5373900376553</v>
      </c>
      <c r="G323" s="12">
        <f t="shared" si="26"/>
        <v>172356.6567979542</v>
      </c>
    </row>
    <row r="324" spans="1:7" x14ac:dyDescent="0.35">
      <c r="A324" s="11">
        <f t="shared" si="27"/>
        <v>310</v>
      </c>
      <c r="B324" s="11"/>
      <c r="C324" s="12">
        <f t="shared" si="28"/>
        <v>172356.6567979542</v>
      </c>
      <c r="D324" s="12">
        <f t="shared" si="29"/>
        <v>3837.1233609776145</v>
      </c>
      <c r="E324" s="12">
        <f t="shared" si="24"/>
        <v>861.78328398977101</v>
      </c>
      <c r="F324" s="12">
        <f t="shared" si="25"/>
        <v>2975.3400769878435</v>
      </c>
      <c r="G324" s="12">
        <f t="shared" si="26"/>
        <v>169381.31672096637</v>
      </c>
    </row>
    <row r="325" spans="1:7" x14ac:dyDescent="0.35">
      <c r="A325" s="11">
        <f t="shared" si="27"/>
        <v>311</v>
      </c>
      <c r="B325" s="11"/>
      <c r="C325" s="12">
        <f t="shared" si="28"/>
        <v>169381.31672096637</v>
      </c>
      <c r="D325" s="12">
        <f t="shared" si="29"/>
        <v>3837.1233609776145</v>
      </c>
      <c r="E325" s="12">
        <f t="shared" si="24"/>
        <v>846.90658360483189</v>
      </c>
      <c r="F325" s="12">
        <f t="shared" si="25"/>
        <v>2990.2167773727824</v>
      </c>
      <c r="G325" s="12">
        <f t="shared" si="26"/>
        <v>166391.09994359358</v>
      </c>
    </row>
    <row r="326" spans="1:7" x14ac:dyDescent="0.35">
      <c r="A326" s="11">
        <f t="shared" si="27"/>
        <v>312</v>
      </c>
      <c r="B326" s="11">
        <v>26</v>
      </c>
      <c r="C326" s="12">
        <f t="shared" si="28"/>
        <v>166391.09994359358</v>
      </c>
      <c r="D326" s="12">
        <f t="shared" si="29"/>
        <v>3837.1233609776145</v>
      </c>
      <c r="E326" s="12">
        <f t="shared" si="24"/>
        <v>831.95549971796788</v>
      </c>
      <c r="F326" s="12">
        <f t="shared" si="25"/>
        <v>3005.1678612596465</v>
      </c>
      <c r="G326" s="12">
        <f t="shared" si="26"/>
        <v>163385.93208233392</v>
      </c>
    </row>
    <row r="327" spans="1:7" x14ac:dyDescent="0.35">
      <c r="A327" s="11">
        <f t="shared" si="27"/>
        <v>313</v>
      </c>
      <c r="B327" s="11"/>
      <c r="C327" s="12">
        <f t="shared" si="28"/>
        <v>163385.93208233392</v>
      </c>
      <c r="D327" s="12">
        <f t="shared" si="29"/>
        <v>3837.1233609776145</v>
      </c>
      <c r="E327" s="12">
        <f t="shared" si="24"/>
        <v>816.9296604116696</v>
      </c>
      <c r="F327" s="12">
        <f t="shared" si="25"/>
        <v>3020.1937005659447</v>
      </c>
      <c r="G327" s="12">
        <f t="shared" si="26"/>
        <v>160365.73838176797</v>
      </c>
    </row>
    <row r="328" spans="1:7" x14ac:dyDescent="0.35">
      <c r="A328" s="11">
        <f t="shared" si="27"/>
        <v>314</v>
      </c>
      <c r="B328" s="11"/>
      <c r="C328" s="12">
        <f t="shared" si="28"/>
        <v>160365.73838176797</v>
      </c>
      <c r="D328" s="12">
        <f t="shared" si="29"/>
        <v>3837.1233609776145</v>
      </c>
      <c r="E328" s="12">
        <f t="shared" si="24"/>
        <v>801.8286919088398</v>
      </c>
      <c r="F328" s="12">
        <f t="shared" si="25"/>
        <v>3035.294669068775</v>
      </c>
      <c r="G328" s="12">
        <f t="shared" si="26"/>
        <v>157330.4437126992</v>
      </c>
    </row>
    <row r="329" spans="1:7" x14ac:dyDescent="0.35">
      <c r="A329" s="11">
        <f t="shared" si="27"/>
        <v>315</v>
      </c>
      <c r="B329" s="11"/>
      <c r="C329" s="12">
        <f t="shared" si="28"/>
        <v>157330.4437126992</v>
      </c>
      <c r="D329" s="12">
        <f t="shared" si="29"/>
        <v>3837.1233609776145</v>
      </c>
      <c r="E329" s="12">
        <f t="shared" si="24"/>
        <v>786.65221856349604</v>
      </c>
      <c r="F329" s="12">
        <f t="shared" si="25"/>
        <v>3050.4711424141187</v>
      </c>
      <c r="G329" s="12">
        <f t="shared" si="26"/>
        <v>154279.97257028508</v>
      </c>
    </row>
    <row r="330" spans="1:7" x14ac:dyDescent="0.35">
      <c r="A330" s="11">
        <f t="shared" si="27"/>
        <v>316</v>
      </c>
      <c r="B330" s="11"/>
      <c r="C330" s="12">
        <f t="shared" si="28"/>
        <v>154279.97257028508</v>
      </c>
      <c r="D330" s="12">
        <f t="shared" si="29"/>
        <v>3837.1233609776145</v>
      </c>
      <c r="E330" s="12">
        <f t="shared" si="24"/>
        <v>771.3998628514255</v>
      </c>
      <c r="F330" s="12">
        <f t="shared" si="25"/>
        <v>3065.723498126189</v>
      </c>
      <c r="G330" s="12">
        <f t="shared" si="26"/>
        <v>151214.24907215888</v>
      </c>
    </row>
    <row r="331" spans="1:7" x14ac:dyDescent="0.35">
      <c r="A331" s="11">
        <f t="shared" si="27"/>
        <v>317</v>
      </c>
      <c r="B331" s="11"/>
      <c r="C331" s="12">
        <f t="shared" si="28"/>
        <v>151214.24907215888</v>
      </c>
      <c r="D331" s="12">
        <f t="shared" si="29"/>
        <v>3837.1233609776145</v>
      </c>
      <c r="E331" s="12">
        <f t="shared" si="24"/>
        <v>756.07124536079448</v>
      </c>
      <c r="F331" s="12">
        <f t="shared" si="25"/>
        <v>3081.0521156168202</v>
      </c>
      <c r="G331" s="12">
        <f t="shared" si="26"/>
        <v>148133.19695654206</v>
      </c>
    </row>
    <row r="332" spans="1:7" x14ac:dyDescent="0.35">
      <c r="A332" s="11">
        <f t="shared" si="27"/>
        <v>318</v>
      </c>
      <c r="B332" s="11"/>
      <c r="C332" s="12">
        <f t="shared" si="28"/>
        <v>148133.19695654206</v>
      </c>
      <c r="D332" s="12">
        <f t="shared" si="29"/>
        <v>3837.1233609776145</v>
      </c>
      <c r="E332" s="12">
        <f t="shared" si="24"/>
        <v>740.66598478271032</v>
      </c>
      <c r="F332" s="12">
        <f t="shared" si="25"/>
        <v>3096.4573761949041</v>
      </c>
      <c r="G332" s="12">
        <f t="shared" si="26"/>
        <v>145036.73958034714</v>
      </c>
    </row>
    <row r="333" spans="1:7" x14ac:dyDescent="0.35">
      <c r="A333" s="11">
        <f t="shared" si="27"/>
        <v>319</v>
      </c>
      <c r="B333" s="11"/>
      <c r="C333" s="12">
        <f t="shared" si="28"/>
        <v>145036.73958034714</v>
      </c>
      <c r="D333" s="12">
        <f t="shared" si="29"/>
        <v>3837.1233609776145</v>
      </c>
      <c r="E333" s="12">
        <f t="shared" si="24"/>
        <v>725.18369790173574</v>
      </c>
      <c r="F333" s="12">
        <f t="shared" si="25"/>
        <v>3111.9396630758788</v>
      </c>
      <c r="G333" s="12">
        <f t="shared" si="26"/>
        <v>141924.79991727127</v>
      </c>
    </row>
    <row r="334" spans="1:7" x14ac:dyDescent="0.35">
      <c r="A334" s="11">
        <f t="shared" si="27"/>
        <v>320</v>
      </c>
      <c r="B334" s="11"/>
      <c r="C334" s="12">
        <f t="shared" si="28"/>
        <v>141924.79991727127</v>
      </c>
      <c r="D334" s="12">
        <f t="shared" si="29"/>
        <v>3837.1233609776145</v>
      </c>
      <c r="E334" s="12">
        <f t="shared" si="24"/>
        <v>709.62399958635638</v>
      </c>
      <c r="F334" s="12">
        <f t="shared" si="25"/>
        <v>3127.4993613912584</v>
      </c>
      <c r="G334" s="12">
        <f t="shared" si="26"/>
        <v>138797.30055588001</v>
      </c>
    </row>
    <row r="335" spans="1:7" x14ac:dyDescent="0.35">
      <c r="A335" s="11">
        <f t="shared" si="27"/>
        <v>321</v>
      </c>
      <c r="B335" s="11"/>
      <c r="C335" s="12">
        <f t="shared" si="28"/>
        <v>138797.30055588001</v>
      </c>
      <c r="D335" s="12">
        <f t="shared" si="29"/>
        <v>3837.1233609776145</v>
      </c>
      <c r="E335" s="12">
        <f t="shared" si="24"/>
        <v>693.9865027794001</v>
      </c>
      <c r="F335" s="12">
        <f t="shared" si="25"/>
        <v>3143.1368581982142</v>
      </c>
      <c r="G335" s="12">
        <f t="shared" si="26"/>
        <v>135654.1636976818</v>
      </c>
    </row>
    <row r="336" spans="1:7" x14ac:dyDescent="0.35">
      <c r="A336" s="11">
        <f t="shared" si="27"/>
        <v>322</v>
      </c>
      <c r="B336" s="11"/>
      <c r="C336" s="12">
        <f t="shared" si="28"/>
        <v>135654.1636976818</v>
      </c>
      <c r="D336" s="12">
        <f t="shared" si="29"/>
        <v>3837.1233609776145</v>
      </c>
      <c r="E336" s="12">
        <f t="shared" ref="E336:E374" si="30">C336*D$6</f>
        <v>678.27081848840896</v>
      </c>
      <c r="F336" s="12">
        <f t="shared" ref="F336:F374" si="31">D336-E336</f>
        <v>3158.8525424892055</v>
      </c>
      <c r="G336" s="12">
        <f t="shared" ref="G336:G374" si="32">C336-F336</f>
        <v>132495.31115519258</v>
      </c>
    </row>
    <row r="337" spans="1:7" x14ac:dyDescent="0.35">
      <c r="A337" s="11">
        <f t="shared" ref="A337:A374" si="33">A336+1</f>
        <v>323</v>
      </c>
      <c r="B337" s="11"/>
      <c r="C337" s="12">
        <f t="shared" ref="C337:C374" si="34">G336</f>
        <v>132495.31115519258</v>
      </c>
      <c r="D337" s="12">
        <f t="shared" ref="D337:D374" si="35">IF(G336&lt;-PMT($D$6,$D$4,$D$2),G336*(1+$D$6),(-PMT($D$6,$D$4,$D$2,,)))</f>
        <v>3837.1233609776145</v>
      </c>
      <c r="E337" s="12">
        <f t="shared" si="30"/>
        <v>662.47655577596288</v>
      </c>
      <c r="F337" s="12">
        <f t="shared" si="31"/>
        <v>3174.6468052016517</v>
      </c>
      <c r="G337" s="12">
        <f t="shared" si="32"/>
        <v>129320.66434999093</v>
      </c>
    </row>
    <row r="338" spans="1:7" x14ac:dyDescent="0.35">
      <c r="A338" s="11">
        <f t="shared" si="33"/>
        <v>324</v>
      </c>
      <c r="B338" s="11">
        <v>27</v>
      </c>
      <c r="C338" s="12">
        <f t="shared" si="34"/>
        <v>129320.66434999093</v>
      </c>
      <c r="D338" s="12">
        <f t="shared" si="35"/>
        <v>3837.1233609776145</v>
      </c>
      <c r="E338" s="12">
        <f t="shared" si="30"/>
        <v>646.6033217499546</v>
      </c>
      <c r="F338" s="12">
        <f t="shared" si="31"/>
        <v>3190.5200392276602</v>
      </c>
      <c r="G338" s="12">
        <f t="shared" si="32"/>
        <v>126130.14431076327</v>
      </c>
    </row>
    <row r="339" spans="1:7" x14ac:dyDescent="0.35">
      <c r="A339" s="11">
        <f t="shared" si="33"/>
        <v>325</v>
      </c>
      <c r="B339" s="11"/>
      <c r="C339" s="12">
        <f t="shared" si="34"/>
        <v>126130.14431076327</v>
      </c>
      <c r="D339" s="12">
        <f t="shared" si="35"/>
        <v>3837.1233609776145</v>
      </c>
      <c r="E339" s="12">
        <f t="shared" si="30"/>
        <v>630.65072155381631</v>
      </c>
      <c r="F339" s="12">
        <f t="shared" si="31"/>
        <v>3206.4726394237982</v>
      </c>
      <c r="G339" s="12">
        <f t="shared" si="32"/>
        <v>122923.67167133947</v>
      </c>
    </row>
    <row r="340" spans="1:7" x14ac:dyDescent="0.35">
      <c r="A340" s="11">
        <f t="shared" si="33"/>
        <v>326</v>
      </c>
      <c r="B340" s="11"/>
      <c r="C340" s="12">
        <f t="shared" si="34"/>
        <v>122923.67167133947</v>
      </c>
      <c r="D340" s="12">
        <f t="shared" si="35"/>
        <v>3837.1233609776145</v>
      </c>
      <c r="E340" s="12">
        <f t="shared" si="30"/>
        <v>614.6183583566974</v>
      </c>
      <c r="F340" s="12">
        <f t="shared" si="31"/>
        <v>3222.5050026209174</v>
      </c>
      <c r="G340" s="12">
        <f t="shared" si="32"/>
        <v>119701.16666871855</v>
      </c>
    </row>
    <row r="341" spans="1:7" x14ac:dyDescent="0.35">
      <c r="A341" s="11">
        <f t="shared" si="33"/>
        <v>327</v>
      </c>
      <c r="B341" s="11"/>
      <c r="C341" s="12">
        <f t="shared" si="34"/>
        <v>119701.16666871855</v>
      </c>
      <c r="D341" s="12">
        <f t="shared" si="35"/>
        <v>3837.1233609776145</v>
      </c>
      <c r="E341" s="12">
        <f t="shared" si="30"/>
        <v>598.50583334359271</v>
      </c>
      <c r="F341" s="12">
        <f t="shared" si="31"/>
        <v>3238.6175276340218</v>
      </c>
      <c r="G341" s="12">
        <f t="shared" si="32"/>
        <v>116462.54914108453</v>
      </c>
    </row>
    <row r="342" spans="1:7" x14ac:dyDescent="0.35">
      <c r="A342" s="11">
        <f t="shared" si="33"/>
        <v>328</v>
      </c>
      <c r="B342" s="11"/>
      <c r="C342" s="12">
        <f t="shared" si="34"/>
        <v>116462.54914108453</v>
      </c>
      <c r="D342" s="12">
        <f t="shared" si="35"/>
        <v>3837.1233609776145</v>
      </c>
      <c r="E342" s="12">
        <f t="shared" si="30"/>
        <v>582.31274570542269</v>
      </c>
      <c r="F342" s="12">
        <f t="shared" si="31"/>
        <v>3254.8106152721921</v>
      </c>
      <c r="G342" s="12">
        <f t="shared" si="32"/>
        <v>113207.73852581234</v>
      </c>
    </row>
    <row r="343" spans="1:7" x14ac:dyDescent="0.35">
      <c r="A343" s="11">
        <f t="shared" si="33"/>
        <v>329</v>
      </c>
      <c r="B343" s="11"/>
      <c r="C343" s="12">
        <f t="shared" si="34"/>
        <v>113207.73852581234</v>
      </c>
      <c r="D343" s="12">
        <f t="shared" si="35"/>
        <v>3837.1233609776145</v>
      </c>
      <c r="E343" s="12">
        <f t="shared" si="30"/>
        <v>566.03869262906176</v>
      </c>
      <c r="F343" s="12">
        <f t="shared" si="31"/>
        <v>3271.0846683485529</v>
      </c>
      <c r="G343" s="12">
        <f t="shared" si="32"/>
        <v>109936.65385746378</v>
      </c>
    </row>
    <row r="344" spans="1:7" x14ac:dyDescent="0.35">
      <c r="A344" s="11">
        <f t="shared" si="33"/>
        <v>330</v>
      </c>
      <c r="B344" s="11"/>
      <c r="C344" s="12">
        <f t="shared" si="34"/>
        <v>109936.65385746378</v>
      </c>
      <c r="D344" s="12">
        <f t="shared" si="35"/>
        <v>3837.1233609776145</v>
      </c>
      <c r="E344" s="12">
        <f t="shared" si="30"/>
        <v>549.68326928731892</v>
      </c>
      <c r="F344" s="12">
        <f t="shared" si="31"/>
        <v>3287.4400916902955</v>
      </c>
      <c r="G344" s="12">
        <f t="shared" si="32"/>
        <v>106649.21376577349</v>
      </c>
    </row>
    <row r="345" spans="1:7" x14ac:dyDescent="0.35">
      <c r="A345" s="11">
        <f t="shared" si="33"/>
        <v>331</v>
      </c>
      <c r="B345" s="11"/>
      <c r="C345" s="12">
        <f t="shared" si="34"/>
        <v>106649.21376577349</v>
      </c>
      <c r="D345" s="12">
        <f t="shared" si="35"/>
        <v>3837.1233609776145</v>
      </c>
      <c r="E345" s="12">
        <f t="shared" si="30"/>
        <v>533.24606882886746</v>
      </c>
      <c r="F345" s="12">
        <f t="shared" si="31"/>
        <v>3303.8772921487471</v>
      </c>
      <c r="G345" s="12">
        <f t="shared" si="32"/>
        <v>103345.33647362475</v>
      </c>
    </row>
    <row r="346" spans="1:7" x14ac:dyDescent="0.35">
      <c r="A346" s="11">
        <f t="shared" si="33"/>
        <v>332</v>
      </c>
      <c r="B346" s="11"/>
      <c r="C346" s="12">
        <f t="shared" si="34"/>
        <v>103345.33647362475</v>
      </c>
      <c r="D346" s="12">
        <f t="shared" si="35"/>
        <v>3837.1233609776145</v>
      </c>
      <c r="E346" s="12">
        <f t="shared" si="30"/>
        <v>516.72668236812376</v>
      </c>
      <c r="F346" s="12">
        <f t="shared" si="31"/>
        <v>3320.3966786094907</v>
      </c>
      <c r="G346" s="12">
        <f t="shared" si="32"/>
        <v>100024.93979501525</v>
      </c>
    </row>
    <row r="347" spans="1:7" x14ac:dyDescent="0.35">
      <c r="A347" s="11">
        <f t="shared" si="33"/>
        <v>333</v>
      </c>
      <c r="B347" s="11"/>
      <c r="C347" s="12">
        <f t="shared" si="34"/>
        <v>100024.93979501525</v>
      </c>
      <c r="D347" s="12">
        <f t="shared" si="35"/>
        <v>3837.1233609776145</v>
      </c>
      <c r="E347" s="12">
        <f t="shared" si="30"/>
        <v>500.12469897507623</v>
      </c>
      <c r="F347" s="12">
        <f t="shared" si="31"/>
        <v>3336.9986620025384</v>
      </c>
      <c r="G347" s="12">
        <f t="shared" si="32"/>
        <v>96687.941133012704</v>
      </c>
    </row>
    <row r="348" spans="1:7" x14ac:dyDescent="0.35">
      <c r="A348" s="11">
        <f t="shared" si="33"/>
        <v>334</v>
      </c>
      <c r="B348" s="11"/>
      <c r="C348" s="12">
        <f t="shared" si="34"/>
        <v>96687.941133012704</v>
      </c>
      <c r="D348" s="12">
        <f t="shared" si="35"/>
        <v>3837.1233609776145</v>
      </c>
      <c r="E348" s="12">
        <f t="shared" si="30"/>
        <v>483.43970566506351</v>
      </c>
      <c r="F348" s="12">
        <f t="shared" si="31"/>
        <v>3353.6836553125509</v>
      </c>
      <c r="G348" s="12">
        <f t="shared" si="32"/>
        <v>93334.257477700157</v>
      </c>
    </row>
    <row r="349" spans="1:7" x14ac:dyDescent="0.35">
      <c r="A349" s="11">
        <f t="shared" si="33"/>
        <v>335</v>
      </c>
      <c r="B349" s="11"/>
      <c r="C349" s="12">
        <f t="shared" si="34"/>
        <v>93334.257477700157</v>
      </c>
      <c r="D349" s="12">
        <f t="shared" si="35"/>
        <v>3837.1233609776145</v>
      </c>
      <c r="E349" s="12">
        <f t="shared" si="30"/>
        <v>466.67128738850079</v>
      </c>
      <c r="F349" s="12">
        <f t="shared" si="31"/>
        <v>3370.4520735891138</v>
      </c>
      <c r="G349" s="12">
        <f t="shared" si="32"/>
        <v>89963.805404111044</v>
      </c>
    </row>
    <row r="350" spans="1:7" x14ac:dyDescent="0.35">
      <c r="A350" s="11">
        <f t="shared" si="33"/>
        <v>336</v>
      </c>
      <c r="B350" s="11">
        <v>28</v>
      </c>
      <c r="C350" s="12">
        <f t="shared" si="34"/>
        <v>89963.805404111044</v>
      </c>
      <c r="D350" s="12">
        <f t="shared" si="35"/>
        <v>3837.1233609776145</v>
      </c>
      <c r="E350" s="12">
        <f t="shared" si="30"/>
        <v>449.81902702055521</v>
      </c>
      <c r="F350" s="12">
        <f t="shared" si="31"/>
        <v>3387.3043339570595</v>
      </c>
      <c r="G350" s="12">
        <f t="shared" si="32"/>
        <v>86576.501070153987</v>
      </c>
    </row>
    <row r="351" spans="1:7" x14ac:dyDescent="0.35">
      <c r="A351" s="11">
        <f t="shared" si="33"/>
        <v>337</v>
      </c>
      <c r="B351" s="11"/>
      <c r="C351" s="12">
        <f t="shared" si="34"/>
        <v>86576.501070153987</v>
      </c>
      <c r="D351" s="12">
        <f t="shared" si="35"/>
        <v>3837.1233609776145</v>
      </c>
      <c r="E351" s="12">
        <f t="shared" si="30"/>
        <v>432.88250535076992</v>
      </c>
      <c r="F351" s="12">
        <f t="shared" si="31"/>
        <v>3404.2408556268447</v>
      </c>
      <c r="G351" s="12">
        <f t="shared" si="32"/>
        <v>83172.260214527138</v>
      </c>
    </row>
    <row r="352" spans="1:7" x14ac:dyDescent="0.35">
      <c r="A352" s="11">
        <f t="shared" si="33"/>
        <v>338</v>
      </c>
      <c r="B352" s="11"/>
      <c r="C352" s="12">
        <f t="shared" si="34"/>
        <v>83172.260214527138</v>
      </c>
      <c r="D352" s="12">
        <f t="shared" si="35"/>
        <v>3837.1233609776145</v>
      </c>
      <c r="E352" s="12">
        <f t="shared" si="30"/>
        <v>415.86130107263568</v>
      </c>
      <c r="F352" s="12">
        <f t="shared" si="31"/>
        <v>3421.2620599049787</v>
      </c>
      <c r="G352" s="12">
        <f t="shared" si="32"/>
        <v>79750.998154622153</v>
      </c>
    </row>
    <row r="353" spans="1:7" x14ac:dyDescent="0.35">
      <c r="A353" s="11">
        <f t="shared" si="33"/>
        <v>339</v>
      </c>
      <c r="B353" s="11"/>
      <c r="C353" s="12">
        <f t="shared" si="34"/>
        <v>79750.998154622153</v>
      </c>
      <c r="D353" s="12">
        <f t="shared" si="35"/>
        <v>3837.1233609776145</v>
      </c>
      <c r="E353" s="12">
        <f t="shared" si="30"/>
        <v>398.75499077311076</v>
      </c>
      <c r="F353" s="12">
        <f t="shared" si="31"/>
        <v>3438.3683702045037</v>
      </c>
      <c r="G353" s="12">
        <f t="shared" si="32"/>
        <v>76312.629784417644</v>
      </c>
    </row>
    <row r="354" spans="1:7" x14ac:dyDescent="0.35">
      <c r="A354" s="11">
        <f t="shared" si="33"/>
        <v>340</v>
      </c>
      <c r="B354" s="11"/>
      <c r="C354" s="12">
        <f t="shared" si="34"/>
        <v>76312.629784417644</v>
      </c>
      <c r="D354" s="12">
        <f t="shared" si="35"/>
        <v>3837.1233609776145</v>
      </c>
      <c r="E354" s="12">
        <f t="shared" si="30"/>
        <v>381.5631489220882</v>
      </c>
      <c r="F354" s="12">
        <f t="shared" si="31"/>
        <v>3455.5602120555263</v>
      </c>
      <c r="G354" s="12">
        <f t="shared" si="32"/>
        <v>72857.069572362117</v>
      </c>
    </row>
    <row r="355" spans="1:7" x14ac:dyDescent="0.35">
      <c r="A355" s="11">
        <f t="shared" si="33"/>
        <v>341</v>
      </c>
      <c r="B355" s="11"/>
      <c r="C355" s="12">
        <f t="shared" si="34"/>
        <v>72857.069572362117</v>
      </c>
      <c r="D355" s="12">
        <f t="shared" si="35"/>
        <v>3837.1233609776145</v>
      </c>
      <c r="E355" s="12">
        <f t="shared" si="30"/>
        <v>364.28534786181058</v>
      </c>
      <c r="F355" s="12">
        <f t="shared" si="31"/>
        <v>3472.8380131158037</v>
      </c>
      <c r="G355" s="12">
        <f t="shared" si="32"/>
        <v>69384.231559246313</v>
      </c>
    </row>
    <row r="356" spans="1:7" x14ac:dyDescent="0.35">
      <c r="A356" s="11">
        <f t="shared" si="33"/>
        <v>342</v>
      </c>
      <c r="B356" s="11"/>
      <c r="C356" s="12">
        <f t="shared" si="34"/>
        <v>69384.231559246313</v>
      </c>
      <c r="D356" s="12">
        <f t="shared" si="35"/>
        <v>3837.1233609776145</v>
      </c>
      <c r="E356" s="12">
        <f t="shared" si="30"/>
        <v>346.92115779623157</v>
      </c>
      <c r="F356" s="12">
        <f t="shared" si="31"/>
        <v>3490.2022031813831</v>
      </c>
      <c r="G356" s="12">
        <f t="shared" si="32"/>
        <v>65894.02935606493</v>
      </c>
    </row>
    <row r="357" spans="1:7" x14ac:dyDescent="0.35">
      <c r="A357" s="11">
        <f t="shared" si="33"/>
        <v>343</v>
      </c>
      <c r="B357" s="11"/>
      <c r="C357" s="12">
        <f t="shared" si="34"/>
        <v>65894.02935606493</v>
      </c>
      <c r="D357" s="12">
        <f t="shared" si="35"/>
        <v>3837.1233609776145</v>
      </c>
      <c r="E357" s="12">
        <f t="shared" si="30"/>
        <v>329.47014678032468</v>
      </c>
      <c r="F357" s="12">
        <f t="shared" si="31"/>
        <v>3507.6532141972898</v>
      </c>
      <c r="G357" s="12">
        <f t="shared" si="32"/>
        <v>62386.376141867637</v>
      </c>
    </row>
    <row r="358" spans="1:7" x14ac:dyDescent="0.35">
      <c r="A358" s="11">
        <f t="shared" si="33"/>
        <v>344</v>
      </c>
      <c r="B358" s="11"/>
      <c r="C358" s="12">
        <f t="shared" si="34"/>
        <v>62386.376141867637</v>
      </c>
      <c r="D358" s="12">
        <f t="shared" si="35"/>
        <v>3837.1233609776145</v>
      </c>
      <c r="E358" s="12">
        <f t="shared" si="30"/>
        <v>311.9318807093382</v>
      </c>
      <c r="F358" s="12">
        <f t="shared" si="31"/>
        <v>3525.1914802682763</v>
      </c>
      <c r="G358" s="12">
        <f t="shared" si="32"/>
        <v>58861.184661599364</v>
      </c>
    </row>
    <row r="359" spans="1:7" x14ac:dyDescent="0.35">
      <c r="A359" s="11">
        <f t="shared" si="33"/>
        <v>345</v>
      </c>
      <c r="B359" s="11"/>
      <c r="C359" s="12">
        <f t="shared" si="34"/>
        <v>58861.184661599364</v>
      </c>
      <c r="D359" s="12">
        <f t="shared" si="35"/>
        <v>3837.1233609776145</v>
      </c>
      <c r="E359" s="12">
        <f t="shared" si="30"/>
        <v>294.30592330799681</v>
      </c>
      <c r="F359" s="12">
        <f t="shared" si="31"/>
        <v>3542.8174376696179</v>
      </c>
      <c r="G359" s="12">
        <f t="shared" si="32"/>
        <v>55318.367223929745</v>
      </c>
    </row>
    <row r="360" spans="1:7" x14ac:dyDescent="0.35">
      <c r="A360" s="11">
        <f t="shared" si="33"/>
        <v>346</v>
      </c>
      <c r="B360" s="11"/>
      <c r="C360" s="12">
        <f t="shared" si="34"/>
        <v>55318.367223929745</v>
      </c>
      <c r="D360" s="12">
        <f t="shared" si="35"/>
        <v>3837.1233609776145</v>
      </c>
      <c r="E360" s="12">
        <f t="shared" si="30"/>
        <v>276.59183611964875</v>
      </c>
      <c r="F360" s="12">
        <f t="shared" si="31"/>
        <v>3560.5315248579659</v>
      </c>
      <c r="G360" s="12">
        <f t="shared" si="32"/>
        <v>51757.83569907178</v>
      </c>
    </row>
    <row r="361" spans="1:7" x14ac:dyDescent="0.35">
      <c r="A361" s="11">
        <f t="shared" si="33"/>
        <v>347</v>
      </c>
      <c r="B361" s="11"/>
      <c r="C361" s="12">
        <f t="shared" si="34"/>
        <v>51757.83569907178</v>
      </c>
      <c r="D361" s="12">
        <f t="shared" si="35"/>
        <v>3837.1233609776145</v>
      </c>
      <c r="E361" s="12">
        <f t="shared" si="30"/>
        <v>258.7891784953589</v>
      </c>
      <c r="F361" s="12">
        <f t="shared" si="31"/>
        <v>3578.3341824822555</v>
      </c>
      <c r="G361" s="12">
        <f t="shared" si="32"/>
        <v>48179.501516589524</v>
      </c>
    </row>
    <row r="362" spans="1:7" x14ac:dyDescent="0.35">
      <c r="A362" s="11">
        <f t="shared" si="33"/>
        <v>348</v>
      </c>
      <c r="B362" s="11">
        <v>29</v>
      </c>
      <c r="C362" s="12">
        <f t="shared" si="34"/>
        <v>48179.501516589524</v>
      </c>
      <c r="D362" s="12">
        <f t="shared" si="35"/>
        <v>3837.1233609776145</v>
      </c>
      <c r="E362" s="12">
        <f t="shared" si="30"/>
        <v>240.89750758294761</v>
      </c>
      <c r="F362" s="12">
        <f t="shared" si="31"/>
        <v>3596.225853394667</v>
      </c>
      <c r="G362" s="12">
        <f t="shared" si="32"/>
        <v>44583.275663194858</v>
      </c>
    </row>
    <row r="363" spans="1:7" x14ac:dyDescent="0.35">
      <c r="A363" s="11">
        <f t="shared" si="33"/>
        <v>349</v>
      </c>
      <c r="B363" s="11"/>
      <c r="C363" s="12">
        <f t="shared" si="34"/>
        <v>44583.275663194858</v>
      </c>
      <c r="D363" s="12">
        <f t="shared" si="35"/>
        <v>3837.1233609776145</v>
      </c>
      <c r="E363" s="12">
        <f t="shared" si="30"/>
        <v>222.9163783159743</v>
      </c>
      <c r="F363" s="12">
        <f t="shared" si="31"/>
        <v>3614.2069826616403</v>
      </c>
      <c r="G363" s="12">
        <f t="shared" si="32"/>
        <v>40969.068680533215</v>
      </c>
    </row>
    <row r="364" spans="1:7" x14ac:dyDescent="0.35">
      <c r="A364" s="11">
        <f t="shared" si="33"/>
        <v>350</v>
      </c>
      <c r="B364" s="11"/>
      <c r="C364" s="12">
        <f t="shared" si="34"/>
        <v>40969.068680533215</v>
      </c>
      <c r="D364" s="12">
        <f t="shared" si="35"/>
        <v>3837.1233609776145</v>
      </c>
      <c r="E364" s="12">
        <f t="shared" si="30"/>
        <v>204.84534340266609</v>
      </c>
      <c r="F364" s="12">
        <f t="shared" si="31"/>
        <v>3632.2780175749485</v>
      </c>
      <c r="G364" s="12">
        <f t="shared" si="32"/>
        <v>37336.790662958265</v>
      </c>
    </row>
    <row r="365" spans="1:7" x14ac:dyDescent="0.35">
      <c r="A365" s="11">
        <f t="shared" si="33"/>
        <v>351</v>
      </c>
      <c r="B365" s="11"/>
      <c r="C365" s="12">
        <f t="shared" si="34"/>
        <v>37336.790662958265</v>
      </c>
      <c r="D365" s="12">
        <f t="shared" si="35"/>
        <v>3837.1233609776145</v>
      </c>
      <c r="E365" s="12">
        <f t="shared" si="30"/>
        <v>186.68395331479132</v>
      </c>
      <c r="F365" s="12">
        <f t="shared" si="31"/>
        <v>3650.4394076628232</v>
      </c>
      <c r="G365" s="12">
        <f t="shared" si="32"/>
        <v>33686.351255295442</v>
      </c>
    </row>
    <row r="366" spans="1:7" x14ac:dyDescent="0.35">
      <c r="A366" s="11">
        <f t="shared" si="33"/>
        <v>352</v>
      </c>
      <c r="B366" s="11"/>
      <c r="C366" s="12">
        <f t="shared" si="34"/>
        <v>33686.351255295442</v>
      </c>
      <c r="D366" s="12">
        <f t="shared" si="35"/>
        <v>3837.1233609776145</v>
      </c>
      <c r="E366" s="12">
        <f t="shared" si="30"/>
        <v>168.43175627647722</v>
      </c>
      <c r="F366" s="12">
        <f t="shared" si="31"/>
        <v>3668.6916047011373</v>
      </c>
      <c r="G366" s="12">
        <f t="shared" si="32"/>
        <v>30017.659650594305</v>
      </c>
    </row>
    <row r="367" spans="1:7" x14ac:dyDescent="0.35">
      <c r="A367" s="11">
        <f t="shared" si="33"/>
        <v>353</v>
      </c>
      <c r="B367" s="11"/>
      <c r="C367" s="12">
        <f t="shared" si="34"/>
        <v>30017.659650594305</v>
      </c>
      <c r="D367" s="12">
        <f t="shared" si="35"/>
        <v>3837.1233609776145</v>
      </c>
      <c r="E367" s="12">
        <f t="shared" si="30"/>
        <v>150.08829825297153</v>
      </c>
      <c r="F367" s="12">
        <f t="shared" si="31"/>
        <v>3687.035062724643</v>
      </c>
      <c r="G367" s="12">
        <f t="shared" si="32"/>
        <v>26330.624587869661</v>
      </c>
    </row>
    <row r="368" spans="1:7" x14ac:dyDescent="0.35">
      <c r="A368" s="11">
        <f t="shared" si="33"/>
        <v>354</v>
      </c>
      <c r="B368" s="11"/>
      <c r="C368" s="12">
        <f t="shared" si="34"/>
        <v>26330.624587869661</v>
      </c>
      <c r="D368" s="12">
        <f t="shared" si="35"/>
        <v>3837.1233609776145</v>
      </c>
      <c r="E368" s="12">
        <f t="shared" si="30"/>
        <v>131.65312293934829</v>
      </c>
      <c r="F368" s="12">
        <f t="shared" si="31"/>
        <v>3705.4702380382664</v>
      </c>
      <c r="G368" s="12">
        <f t="shared" si="32"/>
        <v>22625.154349831395</v>
      </c>
    </row>
    <row r="369" spans="1:7" x14ac:dyDescent="0.35">
      <c r="A369" s="11">
        <f t="shared" si="33"/>
        <v>355</v>
      </c>
      <c r="B369" s="11"/>
      <c r="C369" s="12">
        <f t="shared" si="34"/>
        <v>22625.154349831395</v>
      </c>
      <c r="D369" s="12">
        <f t="shared" si="35"/>
        <v>3837.1233609776145</v>
      </c>
      <c r="E369" s="12">
        <f t="shared" si="30"/>
        <v>113.12577174915698</v>
      </c>
      <c r="F369" s="12">
        <f t="shared" si="31"/>
        <v>3723.9975892284574</v>
      </c>
      <c r="G369" s="12">
        <f t="shared" si="32"/>
        <v>18901.156760602938</v>
      </c>
    </row>
    <row r="370" spans="1:7" x14ac:dyDescent="0.35">
      <c r="A370" s="11">
        <f t="shared" si="33"/>
        <v>356</v>
      </c>
      <c r="B370" s="11"/>
      <c r="C370" s="12">
        <f t="shared" si="34"/>
        <v>18901.156760602938</v>
      </c>
      <c r="D370" s="12">
        <f t="shared" si="35"/>
        <v>3837.1233609776145</v>
      </c>
      <c r="E370" s="12">
        <f t="shared" si="30"/>
        <v>94.505783803014694</v>
      </c>
      <c r="F370" s="12">
        <f t="shared" si="31"/>
        <v>3742.6175771745998</v>
      </c>
      <c r="G370" s="12">
        <f t="shared" si="32"/>
        <v>15158.539183428338</v>
      </c>
    </row>
    <row r="371" spans="1:7" x14ac:dyDescent="0.35">
      <c r="A371" s="11">
        <f t="shared" si="33"/>
        <v>357</v>
      </c>
      <c r="B371" s="11"/>
      <c r="C371" s="12">
        <f t="shared" si="34"/>
        <v>15158.539183428338</v>
      </c>
      <c r="D371" s="12">
        <f t="shared" si="35"/>
        <v>3837.1233609776145</v>
      </c>
      <c r="E371" s="12">
        <f t="shared" si="30"/>
        <v>75.7926959171417</v>
      </c>
      <c r="F371" s="12">
        <f t="shared" si="31"/>
        <v>3761.3306650604727</v>
      </c>
      <c r="G371" s="12">
        <f t="shared" si="32"/>
        <v>11397.208518367865</v>
      </c>
    </row>
    <row r="372" spans="1:7" x14ac:dyDescent="0.35">
      <c r="A372" s="11">
        <f t="shared" si="33"/>
        <v>358</v>
      </c>
      <c r="B372" s="11"/>
      <c r="C372" s="12">
        <f t="shared" si="34"/>
        <v>11397.208518367865</v>
      </c>
      <c r="D372" s="12">
        <f t="shared" si="35"/>
        <v>3837.1233609776145</v>
      </c>
      <c r="E372" s="12">
        <f t="shared" si="30"/>
        <v>56.986042591839322</v>
      </c>
      <c r="F372" s="12">
        <f t="shared" si="31"/>
        <v>3780.1373183857754</v>
      </c>
      <c r="G372" s="12">
        <f t="shared" si="32"/>
        <v>7617.0711999820887</v>
      </c>
    </row>
    <row r="373" spans="1:7" x14ac:dyDescent="0.35">
      <c r="A373" s="11">
        <f t="shared" si="33"/>
        <v>359</v>
      </c>
      <c r="B373" s="11"/>
      <c r="C373" s="12">
        <f t="shared" si="34"/>
        <v>7617.0711999820887</v>
      </c>
      <c r="D373" s="12">
        <f t="shared" si="35"/>
        <v>3837.1233609776145</v>
      </c>
      <c r="E373" s="12">
        <f t="shared" si="30"/>
        <v>38.085355999910448</v>
      </c>
      <c r="F373" s="12">
        <f t="shared" si="31"/>
        <v>3799.0380049777041</v>
      </c>
      <c r="G373" s="12">
        <f t="shared" si="32"/>
        <v>3818.0331950043847</v>
      </c>
    </row>
    <row r="374" spans="1:7" x14ac:dyDescent="0.35">
      <c r="A374" s="11">
        <f t="shared" si="33"/>
        <v>360</v>
      </c>
      <c r="B374" s="11">
        <v>30</v>
      </c>
      <c r="C374" s="12">
        <f t="shared" si="34"/>
        <v>3818.0331950043847</v>
      </c>
      <c r="D374" s="12">
        <f t="shared" si="35"/>
        <v>3837.1233609794062</v>
      </c>
      <c r="E374" s="12">
        <f t="shared" si="30"/>
        <v>19.090165975021925</v>
      </c>
      <c r="F374" s="12">
        <f t="shared" si="31"/>
        <v>3818.0331950043842</v>
      </c>
      <c r="G374" s="12">
        <f t="shared" si="32"/>
        <v>0</v>
      </c>
    </row>
    <row r="375" spans="1:7" x14ac:dyDescent="0.35">
      <c r="A375" s="11"/>
      <c r="B375" s="11"/>
      <c r="C375" s="12"/>
      <c r="D375" s="13">
        <f>SUM(D15:D374)</f>
        <v>1381364.4099519362</v>
      </c>
      <c r="E375" s="13">
        <f t="shared" ref="E375:F375" si="36">SUM(E15:E374)</f>
        <v>741364.40995194437</v>
      </c>
      <c r="F375" s="13">
        <f t="shared" si="36"/>
        <v>640000</v>
      </c>
      <c r="G375" s="14"/>
    </row>
    <row r="376" spans="1:7" x14ac:dyDescent="0.35">
      <c r="A376" s="21"/>
      <c r="B376" s="21"/>
      <c r="C376" s="21"/>
      <c r="D376" s="21"/>
      <c r="E376" s="21"/>
      <c r="F376" s="21"/>
      <c r="G376" s="21"/>
    </row>
    <row r="377" spans="1:7" x14ac:dyDescent="0.35">
      <c r="A377" s="21"/>
      <c r="B377" s="21"/>
      <c r="C377" s="21"/>
      <c r="D377" s="21"/>
      <c r="E377" s="21"/>
      <c r="F377" s="21"/>
      <c r="G377" s="21"/>
    </row>
    <row r="378" spans="1:7" x14ac:dyDescent="0.35">
      <c r="A378" s="21"/>
      <c r="B378" s="21"/>
      <c r="C378" s="21"/>
      <c r="D378" s="21"/>
      <c r="E378" s="21"/>
      <c r="F378" s="21"/>
      <c r="G378" s="21"/>
    </row>
    <row r="379" spans="1:7" x14ac:dyDescent="0.35">
      <c r="A379" s="21"/>
      <c r="B379" s="21"/>
      <c r="C379" s="21"/>
      <c r="D379" s="21"/>
      <c r="E379" s="21"/>
      <c r="F379" s="21"/>
      <c r="G379" s="21"/>
    </row>
    <row r="380" spans="1:7" x14ac:dyDescent="0.35">
      <c r="A380" s="21"/>
      <c r="B380" s="21"/>
      <c r="C380" s="21"/>
      <c r="D380" s="21"/>
      <c r="E380" s="21"/>
      <c r="F380" s="21"/>
      <c r="G380" s="21"/>
    </row>
    <row r="381" spans="1:7" x14ac:dyDescent="0.35">
      <c r="A381" s="21"/>
      <c r="B381" s="21"/>
      <c r="C381" s="21"/>
      <c r="D381" s="21"/>
      <c r="E381" s="21"/>
      <c r="F381" s="21"/>
      <c r="G381" s="21"/>
    </row>
    <row r="382" spans="1:7" x14ac:dyDescent="0.35">
      <c r="A382" s="21"/>
      <c r="B382" s="21"/>
      <c r="C382" s="21"/>
      <c r="D382" s="21"/>
      <c r="E382" s="21"/>
      <c r="F382" s="21"/>
      <c r="G382" s="21"/>
    </row>
    <row r="383" spans="1:7" x14ac:dyDescent="0.35">
      <c r="A383" s="21"/>
      <c r="B383" s="21"/>
      <c r="C383" s="21"/>
      <c r="D383" s="21"/>
      <c r="E383" s="21"/>
      <c r="F383" s="21"/>
      <c r="G383" s="21"/>
    </row>
    <row r="384" spans="1:7" x14ac:dyDescent="0.35">
      <c r="A384" s="21"/>
      <c r="B384" s="21"/>
      <c r="C384" s="21"/>
      <c r="D384" s="21"/>
      <c r="E384" s="21"/>
      <c r="F384" s="21"/>
      <c r="G384" s="21"/>
    </row>
  </sheetData>
  <sheetProtection algorithmName="SHA-512" hashValue="cTmE7FsZAuTzm8GFRr1Gq7CLmrgcAmc6XBBL/JyRnc4yEVLQ6OdIn5BuLOM45eVcbvq52n87Se/4XT1yCnwoLw==" saltValue="b6UxTU+EskIY1pamkrec8g==" spinCount="100000" sheet="1" objects="1" scenarios="1"/>
  <conditionalFormatting sqref="A15:G375">
    <cfRule type="cellIs" dxfId="0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Home owner vs Renter analysis</vt:lpstr>
      <vt:lpstr>Mortgage workings (do not use)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2020-01-19T20:01:05Z</dcterms:created>
  <dcterms:modified xsi:type="dcterms:W3CDTF">2024-04-09T23:44:32Z</dcterms:modified>
</cp:coreProperties>
</file>